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/>
  <bookViews>
    <workbookView xWindow="-120" yWindow="-120" windowWidth="29040" windowHeight="15720"/>
  </bookViews>
  <sheets>
    <sheet name="Planificador de proyectos" sheetId="1" r:id="rId1"/>
    <sheet name="Hoja1" sheetId="2" r:id="rId2"/>
  </sheets>
  <definedNames>
    <definedName name="ActualBeyond">PeriodInActual*('Planificador de proyectos'!#REF!&gt;0)</definedName>
    <definedName name="PercentComplete">PercentCompleteBeyond*PeriodInPlan</definedName>
    <definedName name="PercentCompleteBeyond">('Planificador de proyectos'!A$4=MEDIAN('Planificador de proyectos'!A$4,'Planificador de proyectos'!#REF!,'Planificador de proyectos'!#REF!+'Planificador de proyectos'!#REF!)*('Planificador de proyectos'!#REF!&gt;0))*(('Planificador de proyectos'!A$4&lt;(INT('Planificador de proyectos'!#REF!+'Planificador de proyectos'!#REF!*'Planificador de proyectos'!#REF!)))+('Planificador de proyectos'!A$4='Planificador de proyectos'!#REF!))*('Planificador de proyectos'!#REF!&gt;0)</definedName>
    <definedName name="period_selected">'Planificador de proyectos'!#REF!</definedName>
    <definedName name="PeriodInActual">'Planificador de proyectos'!A$4=MEDIAN('Planificador de proyectos'!A$4,'Planificador de proyectos'!#REF!,'Planificador de proyectos'!#REF!+'Planificador de proyectos'!#REF!-1)</definedName>
    <definedName name="PeriodInPlan">'Planificador de proyectos'!A$4=MEDIAN('Planificador de proyectos'!A$4,'Planificador de proyectos'!$B1,'Planificador de proyectos'!$B1+'Planificador de proyectos'!$C1-1)</definedName>
    <definedName name="Plan">PeriodInPlan*('Planificador de proyectos'!$B1&gt;0)</definedName>
    <definedName name="Real">(PeriodInActual*('Planificador de proyectos'!#REF!&gt;0))*PeriodInPlan</definedName>
    <definedName name="TitleRegion..BO60">'Planificador de proyectos'!$A$3:$A$4</definedName>
    <definedName name="_xlnm.Print_Titles" localSheetId="0">'Planificador de proyectos'!$3:$4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92" i="1" l="1"/>
  <c r="P92" i="1"/>
  <c r="P93" i="1" s="1"/>
  <c r="H92" i="1"/>
  <c r="L92" i="1"/>
  <c r="D92" i="1"/>
  <c r="T91" i="1"/>
  <c r="P91" i="1"/>
  <c r="S91" i="1"/>
  <c r="O91" i="1"/>
  <c r="L91" i="1"/>
  <c r="K91" i="1"/>
  <c r="H91" i="1"/>
  <c r="D91" i="1"/>
  <c r="H93" i="1"/>
  <c r="Y90" i="1"/>
  <c r="G91" i="1"/>
  <c r="T93" i="1" l="1"/>
  <c r="T94" i="1" s="1"/>
  <c r="T95" i="1" s="1"/>
  <c r="Y92" i="1"/>
  <c r="L93" i="1"/>
  <c r="L94" i="1" s="1"/>
  <c r="D93" i="1"/>
  <c r="D94" i="1" s="1"/>
  <c r="Y91" i="1"/>
  <c r="D95" i="1"/>
  <c r="P94" i="1"/>
  <c r="P95" i="1" s="1"/>
  <c r="L95" i="1"/>
  <c r="H94" i="1"/>
  <c r="H95" i="1" s="1"/>
  <c r="Y86" i="1"/>
  <c r="Y63" i="1"/>
  <c r="Y84" i="1"/>
  <c r="Y73" i="1"/>
  <c r="Y82" i="1"/>
  <c r="Y81" i="1"/>
  <c r="Y93" i="1" l="1"/>
  <c r="Y94" i="1"/>
  <c r="Y95" i="1"/>
  <c r="D96" i="1"/>
  <c r="H96" i="1" s="1"/>
  <c r="L96" i="1" s="1"/>
  <c r="P96" i="1" s="1"/>
  <c r="T96" i="1" s="1"/>
  <c r="Y87" i="1"/>
  <c r="Y85" i="1"/>
  <c r="Y83" i="1"/>
  <c r="Y80" i="1"/>
  <c r="Y79" i="1"/>
  <c r="Y78" i="1"/>
  <c r="Y77" i="1"/>
  <c r="Y76" i="1"/>
  <c r="Y75" i="1"/>
  <c r="Y74" i="1"/>
  <c r="Y72" i="1"/>
  <c r="Y71" i="1"/>
  <c r="Y70" i="1"/>
  <c r="Y69" i="1"/>
  <c r="Y68" i="1"/>
  <c r="Y67" i="1"/>
  <c r="Y66" i="1"/>
  <c r="Y65" i="1"/>
  <c r="Y64" i="1"/>
  <c r="Y62" i="1"/>
  <c r="Y61" i="1"/>
  <c r="Y60" i="1"/>
  <c r="Y59" i="1"/>
  <c r="Y58" i="1"/>
  <c r="Y57" i="1"/>
  <c r="Y56" i="1"/>
  <c r="Y55" i="1"/>
  <c r="Y54" i="1"/>
  <c r="Y53" i="1"/>
  <c r="Y52" i="1"/>
  <c r="Y51" i="1"/>
  <c r="Y50" i="1"/>
  <c r="Y49" i="1"/>
  <c r="Y48" i="1"/>
  <c r="Y47" i="1"/>
  <c r="Y46" i="1"/>
  <c r="Y45" i="1"/>
  <c r="Y44" i="1"/>
  <c r="Y43" i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26" i="1"/>
  <c r="Y25" i="1"/>
  <c r="Y24" i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Y6" i="1"/>
  <c r="Y5" i="1"/>
  <c r="P90" i="1"/>
  <c r="H90" i="1"/>
  <c r="T90" i="1"/>
  <c r="L90" i="1"/>
  <c r="D90" i="1"/>
</calcChain>
</file>

<file path=xl/sharedStrings.xml><?xml version="1.0" encoding="utf-8"?>
<sst xmlns="http://schemas.openxmlformats.org/spreadsheetml/2006/main" count="99" uniqueCount="99">
  <si>
    <t>ACTIVIDAD</t>
  </si>
  <si>
    <t>SEMANAS</t>
  </si>
  <si>
    <t>Desmontaje falsos techos</t>
  </si>
  <si>
    <t>21 semanas equivalentes a 5 meses</t>
  </si>
  <si>
    <t>Desmontaje de instalaciones</t>
  </si>
  <si>
    <t>Desmontaje cerrajería</t>
  </si>
  <si>
    <t>Demolición bloques fachada</t>
  </si>
  <si>
    <t>Solera armada Caviti</t>
  </si>
  <si>
    <t>Proyectado yeso en techo</t>
  </si>
  <si>
    <t>Fábricas de ladrillo fachada</t>
  </si>
  <si>
    <t>Aislamiento perimetral</t>
  </si>
  <si>
    <t>Trasdosados</t>
  </si>
  <si>
    <t>Bandejas instalaciones</t>
  </si>
  <si>
    <t>Pavimento elevado</t>
  </si>
  <si>
    <t>Tabiquería interior</t>
  </si>
  <si>
    <t>Recibidos carpinterías</t>
  </si>
  <si>
    <t>Conductos de climatización</t>
  </si>
  <si>
    <t>Instalación contraincendios</t>
  </si>
  <si>
    <t>Cortineros y fajeados</t>
  </si>
  <si>
    <t>Vierteaguas</t>
  </si>
  <si>
    <t>Alicatados</t>
  </si>
  <si>
    <t>Monocapas</t>
  </si>
  <si>
    <t>Carpinterías de madera</t>
  </si>
  <si>
    <t>Carpintería de aluminio-Ventanas</t>
  </si>
  <si>
    <t>Puertas emergencia</t>
  </si>
  <si>
    <t>Cierres de seguridad</t>
  </si>
  <si>
    <t>Vidrios en fachada</t>
  </si>
  <si>
    <t>Tomas de tierra</t>
  </si>
  <si>
    <t>Líneas eléctricas</t>
  </si>
  <si>
    <t>Cableado datos</t>
  </si>
  <si>
    <t>Racks</t>
  </si>
  <si>
    <t>Recuperadores</t>
  </si>
  <si>
    <t>Extractores</t>
  </si>
  <si>
    <t>BIE´s</t>
  </si>
  <si>
    <t>Pintura ignífuga</t>
  </si>
  <si>
    <t>Pavimentos vestíbulo</t>
  </si>
  <si>
    <t>Pavimento exterior y peldaños</t>
  </si>
  <si>
    <t>Forrado de pilares con chapa</t>
  </si>
  <si>
    <t>Rejillas climat en fachada</t>
  </si>
  <si>
    <t>Pintura</t>
  </si>
  <si>
    <t>Falsos techos</t>
  </si>
  <si>
    <t>Mecanismos eléctricos</t>
  </si>
  <si>
    <t>Bloques datos</t>
  </si>
  <si>
    <t>Antigraffitti en fachada</t>
  </si>
  <si>
    <t>Suelos vinílicos</t>
  </si>
  <si>
    <t>Rejillas y difusores</t>
  </si>
  <si>
    <t>Rodapiés</t>
  </si>
  <si>
    <t>Mamparas</t>
  </si>
  <si>
    <t>Felpudos y encaminamiento</t>
  </si>
  <si>
    <t>Sistemas avisos aseos</t>
  </si>
  <si>
    <t>Cabinas y encimeras fenólicas</t>
  </si>
  <si>
    <t>Termos</t>
  </si>
  <si>
    <t>Señalética en general</t>
  </si>
  <si>
    <t>Limpieza general</t>
  </si>
  <si>
    <t>Rótulo de fachada</t>
  </si>
  <si>
    <t>Barreras fónicas</t>
  </si>
  <si>
    <t>Ayudas en general</t>
  </si>
  <si>
    <t>Aislamientos bajantes</t>
  </si>
  <si>
    <t>Saneamiento y fontaneria</t>
  </si>
  <si>
    <t>Cocina y mostradores</t>
  </si>
  <si>
    <t>SAI</t>
  </si>
  <si>
    <t>Aislamiento climatización</t>
  </si>
  <si>
    <t>Equipos exteriores climatización</t>
  </si>
  <si>
    <t>Demoliciones de cámaras frigoríficas</t>
  </si>
  <si>
    <t>MES</t>
  </si>
  <si>
    <t>DURACIÓN DE LA ACTIVIDAD</t>
  </si>
  <si>
    <t xml:space="preserve">SEMANA DE INICIO DE LA ACTIVIDAD </t>
  </si>
  <si>
    <t>Cronograma de los trabajos de adecuación del nuevo local de la oficina de empleo de Collado Villalba</t>
  </si>
  <si>
    <t>Seguridad y salud</t>
  </si>
  <si>
    <t>Gestión de residuos</t>
  </si>
  <si>
    <t>Control de calidad</t>
  </si>
  <si>
    <t>Demolición de aplacados y alicatados</t>
  </si>
  <si>
    <t>Desmontaje enseres y rótulos</t>
  </si>
  <si>
    <t>Demoliciones de fábricas, albañilería,recrecidos y apeos</t>
  </si>
  <si>
    <t>Desmontaje revestimientos y limpieza paramentos</t>
  </si>
  <si>
    <t>Estructura metálica-pilares y cargaderos</t>
  </si>
  <si>
    <t>Formación de rampa, peldaños y recrecidos</t>
  </si>
  <si>
    <t>Gres en fachada</t>
  </si>
  <si>
    <t>Carpintería de aluminio-Acceso, reja y tiradores</t>
  </si>
  <si>
    <t>Espejos</t>
  </si>
  <si>
    <t>Cuadros eléctricos´y legalizaciones</t>
  </si>
  <si>
    <t>Luminarias y emergencias</t>
  </si>
  <si>
    <t>Conexión puestos de trabajo</t>
  </si>
  <si>
    <t>Accesorios aseos y elementos adaptados</t>
  </si>
  <si>
    <t>Aparatos sanitarios y fregaderos</t>
  </si>
  <si>
    <t>Equipos interiores climatización y documentación</t>
  </si>
  <si>
    <t>Electrodomésticos y botiquín</t>
  </si>
  <si>
    <t>Estores y vinilos</t>
  </si>
  <si>
    <t>Levantado de planos</t>
  </si>
  <si>
    <t>TOTAL</t>
  </si>
  <si>
    <t>Palillería</t>
  </si>
  <si>
    <t>TOTAL PEM - MES</t>
  </si>
  <si>
    <t>G.G. 13%</t>
  </si>
  <si>
    <t>B.I. 6%</t>
  </si>
  <si>
    <t>TOTAL PEC - MES</t>
  </si>
  <si>
    <t>I.V.A. 21%</t>
  </si>
  <si>
    <t>PRESUP. BASE LICITACIÓN - MES</t>
  </si>
  <si>
    <t>PRESUP. BASE LICITACIÓN - ACUMULADO</t>
  </si>
  <si>
    <t>TOTAL PEM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</si>
</sst>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8" x14ac:knownFonts="1">
    <font>
      <sz val="11"/>
      <color theme="1" tint="0.24994659260841701"/>
      <name val="Corbel"/>
      <family val="2"/>
      <scheme val="major"/>
    </font>
    <font>
      <sz val="11"/>
      <color theme="1"/>
      <name val="Calibri"/>
      <family val="2"/>
      <scheme val="minor"/>
    </font>
    <font>
      <sz val="14"/>
      <color theme="1" tint="0.24994659260841701"/>
      <name val="Calibri"/>
      <family val="2"/>
      <scheme val="minor"/>
    </font>
    <font>
      <b/>
      <sz val="13"/>
      <color theme="1" tint="0.24994659260841701"/>
      <name val="Corbel"/>
      <family val="2"/>
      <scheme val="major"/>
    </font>
    <font>
      <b/>
      <sz val="13"/>
      <color theme="7"/>
      <name val="Corbel"/>
      <family val="2"/>
      <scheme val="major"/>
    </font>
    <font>
      <b/>
      <sz val="42"/>
      <color theme="7"/>
      <name val="Corbel"/>
      <family val="2"/>
      <scheme val="major"/>
    </font>
    <font>
      <b/>
      <sz val="11"/>
      <color theme="1" tint="0.24994659260841701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sz val="11"/>
      <color theme="1" tint="0.24994659260841701"/>
      <name val="Corbel"/>
      <family val="2"/>
      <scheme val="major"/>
    </font>
    <font>
      <i/>
      <sz val="11"/>
      <color theme="7"/>
      <name val="Calibri"/>
      <family val="2"/>
      <scheme val="minor"/>
    </font>
    <font>
      <sz val="12"/>
      <color theme="1" tint="0.24994659260841701"/>
      <name val="Corbel"/>
      <family val="2"/>
      <scheme val="major"/>
    </font>
    <font>
      <sz val="8"/>
      <name val="Corbel"/>
      <family val="2"/>
      <scheme val="major"/>
    </font>
    <font>
      <sz val="11"/>
      <color theme="1" tint="0.24994659260841701"/>
      <name val="Calibri"/>
      <family val="2"/>
      <scheme val="minor"/>
    </font>
    <font>
      <b/>
      <sz val="42"/>
      <color theme="7"/>
      <name val="Calibri"/>
      <family val="2"/>
      <scheme val="minor"/>
    </font>
    <font>
      <b/>
      <sz val="13"/>
      <color theme="1" tint="0.24994659260841701"/>
      <name val="Calibri"/>
      <family val="2"/>
      <scheme val="minor"/>
    </font>
    <font>
      <sz val="12"/>
      <color theme="1" tint="0.24994659260841701"/>
      <name val="Calibri"/>
      <family val="2"/>
      <scheme val="minor"/>
    </font>
    <font>
      <sz val="11"/>
      <color rgb="FFFFC000"/>
      <name val="Calibri"/>
      <family val="2"/>
      <scheme val="minor"/>
    </font>
    <font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lightUp">
        <fgColor theme="7"/>
      </patternFill>
    </fill>
    <fill>
      <patternFill patternType="lightUp">
        <fgColor theme="7"/>
        <bgColor theme="7" tint="0.59996337778862885"/>
      </patternFill>
    </fill>
    <fill>
      <patternFill patternType="solid">
        <fgColor theme="7"/>
        <bgColor auto="1"/>
      </patternFill>
    </fill>
    <fill>
      <patternFill patternType="lightUp">
        <fgColor theme="7"/>
        <bgColor theme="9" tint="0.59996337778862885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thin">
        <color theme="7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n">
        <color theme="0"/>
      </top>
      <bottom style="thick">
        <color theme="0"/>
      </bottom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</borders>
  <cellStyleXfs count="20">
    <xf numFmtId="0" fontId="0" fillId="0" borderId="0" applyNumberFormat="0" applyFill="0" applyBorder="0" applyProtection="0">
      <alignment horizontal="center" vertical="center"/>
    </xf>
    <xf numFmtId="0" fontId="5" fillId="0" borderId="0" applyNumberFormat="0" applyFill="0" applyBorder="0" applyAlignment="0" applyProtection="0"/>
    <xf numFmtId="0" fontId="3" fillId="0" borderId="0" applyFill="0" applyBorder="0" applyProtection="0">
      <alignment horizontal="left" wrapText="1"/>
    </xf>
    <xf numFmtId="3" fontId="7" fillId="0" borderId="2" applyFill="0" applyProtection="0">
      <alignment horizontal="center"/>
    </xf>
    <xf numFmtId="0" fontId="7" fillId="0" borderId="0" applyFill="0" applyBorder="0" applyProtection="0">
      <alignment horizontal="center" wrapText="1"/>
    </xf>
    <xf numFmtId="0" fontId="2" fillId="0" borderId="0" applyNumberFormat="0" applyFill="0" applyBorder="0" applyProtection="0">
      <alignment horizontal="left" vertical="center"/>
    </xf>
    <xf numFmtId="9" fontId="4" fillId="0" borderId="0" applyFill="0" applyBorder="0" applyProtection="0">
      <alignment horizontal="center" vertical="center"/>
    </xf>
    <xf numFmtId="0" fontId="6" fillId="6" borderId="1" applyNumberFormat="0" applyProtection="0">
      <alignment horizontal="left" vertical="center"/>
    </xf>
    <xf numFmtId="0" fontId="5" fillId="0" borderId="0" applyNumberFormat="0" applyFill="0" applyBorder="0" applyProtection="0">
      <alignment vertical="center"/>
    </xf>
    <xf numFmtId="0" fontId="7" fillId="0" borderId="0" applyFill="0" applyProtection="0">
      <alignment vertical="center"/>
    </xf>
    <xf numFmtId="0" fontId="7" fillId="0" borderId="0" applyFill="0" applyProtection="0">
      <alignment horizontal="center" vertical="center" wrapText="1"/>
    </xf>
    <xf numFmtId="0" fontId="7" fillId="0" borderId="0" applyFill="0" applyProtection="0">
      <alignment horizontal="left"/>
    </xf>
    <xf numFmtId="0" fontId="9" fillId="0" borderId="0" applyNumberFormat="0" applyFill="0" applyBorder="0" applyProtection="0">
      <alignment vertical="center"/>
    </xf>
    <xf numFmtId="1" fontId="10" fillId="6" borderId="1">
      <alignment horizontal="center" vertical="center"/>
    </xf>
    <xf numFmtId="0" fontId="8" fillId="2" borderId="4" applyNumberFormat="0" applyFont="0" applyAlignment="0">
      <alignment horizontal="center"/>
    </xf>
    <xf numFmtId="0" fontId="8" fillId="3" borderId="3" applyNumberFormat="0" applyFont="0" applyAlignment="0">
      <alignment horizontal="center"/>
    </xf>
    <xf numFmtId="0" fontId="8" fillId="4" borderId="3" applyNumberFormat="0" applyFont="0" applyAlignment="0">
      <alignment horizontal="center"/>
    </xf>
    <xf numFmtId="0" fontId="8" fillId="5" borderId="3" applyNumberFormat="0" applyFont="0" applyAlignment="0">
      <alignment horizontal="center"/>
    </xf>
    <xf numFmtId="0" fontId="8" fillId="7" borderId="3" applyNumberFormat="0" applyFont="0" applyAlignment="0">
      <alignment horizontal="center"/>
    </xf>
    <xf numFmtId="44" fontId="8" fillId="0" borderId="0" applyFont="0" applyFill="0" applyBorder="0" applyAlignment="0" applyProtection="0"/>
  </cellStyleXfs>
  <cellXfs count="61">
    <xf numFmtId="0" fontId="0" fillId="0" borderId="0" xfId="0">
      <alignment horizontal="center" vertical="center"/>
    </xf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horizontal="center"/>
    </xf>
    <xf numFmtId="0" fontId="13" fillId="0" borderId="0" xfId="8" applyFont="1">
      <alignment vertical="center"/>
    </xf>
    <xf numFmtId="0" fontId="13" fillId="0" borderId="0" xfId="1" applyFont="1" applyAlignment="1">
      <alignment horizontal="center"/>
    </xf>
    <xf numFmtId="0" fontId="12" fillId="0" borderId="0" xfId="0" applyFont="1">
      <alignment horizontal="center" vertical="center"/>
    </xf>
    <xf numFmtId="0" fontId="7" fillId="0" borderId="0" xfId="11">
      <alignment horizontal="left"/>
    </xf>
    <xf numFmtId="0" fontId="7" fillId="0" borderId="0" xfId="4">
      <alignment horizontal="center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vertical="center" wrapText="1"/>
    </xf>
    <xf numFmtId="3" fontId="7" fillId="0" borderId="2" xfId="3">
      <alignment horizontal="center"/>
    </xf>
    <xf numFmtId="0" fontId="15" fillId="0" borderId="0" xfId="0" applyFont="1" applyBorder="1" applyAlignment="1">
      <alignment horizontal="center"/>
    </xf>
    <xf numFmtId="0" fontId="14" fillId="0" borderId="0" xfId="2" applyFont="1">
      <alignment horizontal="left" wrapText="1"/>
    </xf>
    <xf numFmtId="0" fontId="14" fillId="0" borderId="0" xfId="2" applyFont="1" applyBorder="1" applyAlignment="1">
      <alignment horizontal="left"/>
    </xf>
    <xf numFmtId="4" fontId="12" fillId="0" borderId="5" xfId="0" applyNumberFormat="1" applyFont="1" applyBorder="1" applyAlignment="1">
      <alignment horizontal="center"/>
    </xf>
    <xf numFmtId="4" fontId="12" fillId="10" borderId="0" xfId="0" applyNumberFormat="1" applyFont="1" applyFill="1" applyAlignment="1">
      <alignment horizontal="center"/>
    </xf>
    <xf numFmtId="4" fontId="12" fillId="0" borderId="0" xfId="0" applyNumberFormat="1" applyFont="1" applyFill="1" applyAlignment="1">
      <alignment horizontal="center"/>
    </xf>
    <xf numFmtId="4" fontId="12" fillId="0" borderId="0" xfId="0" applyNumberFormat="1" applyFont="1">
      <alignment horizontal="center" vertical="center"/>
    </xf>
    <xf numFmtId="4" fontId="16" fillId="0" borderId="5" xfId="0" applyNumberFormat="1" applyFont="1" applyBorder="1" applyAlignment="1">
      <alignment horizontal="center"/>
    </xf>
    <xf numFmtId="4" fontId="16" fillId="11" borderId="0" xfId="0" applyNumberFormat="1" applyFont="1" applyFill="1" applyAlignment="1">
      <alignment horizontal="center"/>
    </xf>
    <xf numFmtId="4" fontId="16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/>
    </xf>
    <xf numFmtId="0" fontId="14" fillId="0" borderId="0" xfId="2" applyFont="1" applyFill="1" applyBorder="1" applyAlignment="1">
      <alignment horizontal="left"/>
    </xf>
    <xf numFmtId="0" fontId="15" fillId="0" borderId="0" xfId="0" quotePrefix="1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4" fontId="12" fillId="0" borderId="5" xfId="0" applyNumberFormat="1" applyFont="1" applyFill="1" applyBorder="1" applyAlignment="1">
      <alignment horizontal="center"/>
    </xf>
    <xf numFmtId="4" fontId="12" fillId="0" borderId="0" xfId="0" applyNumberFormat="1" applyFont="1" applyFill="1">
      <alignment horizontal="center" vertical="center"/>
    </xf>
    <xf numFmtId="0" fontId="12" fillId="0" borderId="0" xfId="0" applyFont="1" applyFill="1">
      <alignment horizontal="center" vertical="center"/>
    </xf>
    <xf numFmtId="4" fontId="12" fillId="10" borderId="0" xfId="0" applyNumberFormat="1" applyFont="1" applyFill="1">
      <alignment horizontal="center" vertical="center"/>
    </xf>
    <xf numFmtId="4" fontId="17" fillId="0" borderId="5" xfId="0" applyNumberFormat="1" applyFont="1" applyBorder="1" applyAlignment="1">
      <alignment horizontal="center"/>
    </xf>
    <xf numFmtId="4" fontId="17" fillId="11" borderId="0" xfId="0" applyNumberFormat="1" applyFont="1" applyFill="1" applyAlignment="1">
      <alignment horizontal="center"/>
    </xf>
    <xf numFmtId="4" fontId="17" fillId="0" borderId="0" xfId="0" applyNumberFormat="1" applyFont="1" applyAlignment="1">
      <alignment horizontal="center"/>
    </xf>
    <xf numFmtId="0" fontId="7" fillId="0" borderId="0" xfId="11" applyAlignment="1">
      <alignment horizontal="left" vertical="center"/>
    </xf>
    <xf numFmtId="0" fontId="12" fillId="0" borderId="0" xfId="0" applyFont="1" applyFill="1" applyAlignment="1">
      <alignment horizontal="right" vertical="center"/>
    </xf>
    <xf numFmtId="44" fontId="12" fillId="0" borderId="0" xfId="19" applyFont="1" applyFill="1" applyAlignment="1">
      <alignment horizontal="right" vertical="center"/>
    </xf>
    <xf numFmtId="0" fontId="12" fillId="9" borderId="6" xfId="0" applyFont="1" applyFill="1" applyBorder="1" applyAlignment="1">
      <alignment horizontal="right" vertical="center"/>
    </xf>
    <xf numFmtId="0" fontId="12" fillId="9" borderId="7" xfId="0" applyFont="1" applyFill="1" applyBorder="1" applyAlignment="1">
      <alignment horizontal="right" vertical="center"/>
    </xf>
    <xf numFmtId="0" fontId="12" fillId="9" borderId="8" xfId="0" applyFont="1" applyFill="1" applyBorder="1" applyAlignment="1">
      <alignment horizontal="right" vertical="center"/>
    </xf>
    <xf numFmtId="0" fontId="12" fillId="0" borderId="0" xfId="0" applyFont="1" applyAlignment="1">
      <alignment horizontal="center"/>
    </xf>
    <xf numFmtId="0" fontId="13" fillId="8" borderId="0" xfId="8" applyFont="1" applyFill="1" applyAlignment="1">
      <alignment horizontal="center" vertical="center" wrapText="1"/>
    </xf>
    <xf numFmtId="44" fontId="12" fillId="9" borderId="6" xfId="19" applyFont="1" applyFill="1" applyBorder="1" applyAlignment="1">
      <alignment horizontal="right" vertical="center"/>
    </xf>
    <xf numFmtId="44" fontId="12" fillId="9" borderId="7" xfId="19" applyFont="1" applyFill="1" applyBorder="1" applyAlignment="1">
      <alignment horizontal="right" vertical="center"/>
    </xf>
    <xf numFmtId="44" fontId="12" fillId="9" borderId="8" xfId="19" applyFont="1" applyFill="1" applyBorder="1" applyAlignment="1">
      <alignment horizontal="right" vertical="center"/>
    </xf>
    <xf numFmtId="0" fontId="7" fillId="0" borderId="0" xfId="9" applyAlignment="1">
      <alignment horizontal="left" vertical="center"/>
    </xf>
    <xf numFmtId="0" fontId="7" fillId="0" borderId="0" xfId="10">
      <alignment horizontal="center" vertical="center" wrapText="1"/>
    </xf>
    <xf numFmtId="44" fontId="12" fillId="9" borderId="6" xfId="19" applyFont="1" applyFill="1" applyBorder="1" applyAlignment="1">
      <alignment horizontal="center" vertical="center"/>
    </xf>
    <xf numFmtId="44" fontId="12" fillId="9" borderId="7" xfId="19" applyFont="1" applyFill="1" applyBorder="1" applyAlignment="1">
      <alignment horizontal="center" vertical="center"/>
    </xf>
    <xf numFmtId="44" fontId="12" fillId="9" borderId="8" xfId="19" applyFont="1" applyFill="1" applyBorder="1" applyAlignment="1">
      <alignment horizontal="center" vertical="center"/>
    </xf>
    <xf numFmtId="0" fontId="7" fillId="0" borderId="0" xfId="11" applyAlignment="1">
      <alignment horizontal="left" vertical="center"/>
    </xf>
    <xf numFmtId="0" fontId="7" fillId="0" borderId="0" xfId="11" applyAlignment="1">
      <alignment horizontal="left" vertical="center" wrapText="1"/>
    </xf>
    <xf numFmtId="0" fontId="7" fillId="0" borderId="9" xfId="11" applyBorder="1" applyAlignment="1">
      <alignment horizontal="left" vertical="center" wrapText="1"/>
    </xf>
    <xf numFmtId="0" fontId="6" fillId="0" borderId="0" xfId="0" applyFont="1">
      <alignment horizontal="center" vertical="center"/>
    </xf>
    <xf numFmtId="44" fontId="6" fillId="0" borderId="0" xfId="19" applyFont="1" applyFill="1" applyAlignment="1">
      <alignment vertical="center"/>
    </xf>
    <xf numFmtId="44" fontId="12" fillId="0" borderId="0" xfId="19" applyFont="1" applyFill="1" applyAlignment="1"/>
    <xf numFmtId="44" fontId="6" fillId="9" borderId="6" xfId="19" applyFont="1" applyFill="1" applyBorder="1" applyAlignment="1">
      <alignment horizontal="right" vertical="center"/>
    </xf>
    <xf numFmtId="44" fontId="6" fillId="9" borderId="7" xfId="19" applyFont="1" applyFill="1" applyBorder="1" applyAlignment="1">
      <alignment horizontal="right" vertical="center"/>
    </xf>
    <xf numFmtId="44" fontId="6" fillId="9" borderId="8" xfId="19" applyFont="1" applyFill="1" applyBorder="1" applyAlignment="1">
      <alignment horizontal="right" vertical="center"/>
    </xf>
    <xf numFmtId="44" fontId="6" fillId="0" borderId="0" xfId="19" applyFont="1" applyFill="1" applyAlignment="1">
      <alignment horizontal="right" vertical="center"/>
    </xf>
    <xf numFmtId="44" fontId="6" fillId="9" borderId="6" xfId="19" applyFont="1" applyFill="1" applyBorder="1" applyAlignment="1">
      <alignment horizontal="center" vertical="center"/>
    </xf>
    <xf numFmtId="44" fontId="6" fillId="9" borderId="7" xfId="19" applyFont="1" applyFill="1" applyBorder="1" applyAlignment="1">
      <alignment horizontal="center" vertical="center"/>
    </xf>
    <xf numFmtId="44" fontId="6" fillId="9" borderId="8" xfId="19" applyFont="1" applyFill="1" applyBorder="1" applyAlignment="1">
      <alignment horizontal="center" vertical="center"/>
    </xf>
  </cellXfs>
  <cellStyles count="20">
    <cellStyle name="% completado" xfId="16"/>
    <cellStyle name="Actividad" xfId="2"/>
    <cellStyle name="Control del periodo resaltado" xfId="7"/>
    <cellStyle name="Encabezado 1" xfId="1" builtinId="16" customBuiltin="1"/>
    <cellStyle name="Encabezado 4" xfId="11" builtinId="19" customBuiltin="1"/>
    <cellStyle name="Encabezados de los periodos" xfId="3"/>
    <cellStyle name="Encabezados del proyecto" xfId="4"/>
    <cellStyle name="Etiqueta" xfId="5"/>
    <cellStyle name="Leyenda de la duración real" xfId="15"/>
    <cellStyle name="Leyenda de la duración real (fuera del plan)" xfId="17"/>
    <cellStyle name="Leyenda del % completado (fuera del plan)" xfId="18"/>
    <cellStyle name="Leyenda del plan" xfId="14"/>
    <cellStyle name="Moneda" xfId="19" builtinId="4"/>
    <cellStyle name="Normal" xfId="0" builtinId="0" customBuiltin="1"/>
    <cellStyle name="Porcentaje completado" xfId="6"/>
    <cellStyle name="Texto explicativo" xfId="12" builtinId="53" customBuiltin="1"/>
    <cellStyle name="Título" xfId="8" builtinId="15" customBuiltin="1"/>
    <cellStyle name="Título 2" xfId="9" builtinId="17" customBuiltin="1"/>
    <cellStyle name="Título 3" xfId="10" builtinId="18" customBuiltin="1"/>
    <cellStyle name="Valor del periodo" xfId="13"/>
  </cellStyles>
  <dxfs count="1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 patternType="solid">
          <fgColor theme="7"/>
          <bgColor rgb="FFFFC000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  <dxf>
      <font>
        <color auto="1"/>
      </font>
      <fill>
        <patternFill>
          <fgColor rgb="FFFFC000"/>
        </patternFill>
      </fill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7"/>
        </bottom>
        <vertical/>
        <horizontal/>
      </border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152">
      <a:dk1>
        <a:sysClr val="windowText" lastClr="000000"/>
      </a:dk1>
      <a:lt1>
        <a:sysClr val="window" lastClr="FFFFFF"/>
      </a:lt1>
      <a:dk2>
        <a:srgbClr val="E6E2DA"/>
      </a:dk2>
      <a:lt2>
        <a:srgbClr val="FFFFFF"/>
      </a:lt2>
      <a:accent1>
        <a:srgbClr val="17618F"/>
      </a:accent1>
      <a:accent2>
        <a:srgbClr val="60A6AC"/>
      </a:accent2>
      <a:accent3>
        <a:srgbClr val="8AB354"/>
      </a:accent3>
      <a:accent4>
        <a:srgbClr val="735773"/>
      </a:accent4>
      <a:accent5>
        <a:srgbClr val="D64F19"/>
      </a:accent5>
      <a:accent6>
        <a:srgbClr val="E9AB51"/>
      </a:accent6>
      <a:hlink>
        <a:srgbClr val="17618F"/>
      </a:hlink>
      <a:folHlink>
        <a:srgbClr val="735773"/>
      </a:folHlink>
    </a:clrScheme>
    <a:fontScheme name="Project Planner Gantt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Y99"/>
  <sheetViews>
    <sheetView showGridLines="0" tabSelected="1" zoomScale="77" zoomScaleNormal="77" zoomScaleSheetLayoutView="80" workbookViewId="0">
      <selection activeCell="AA100" sqref="AA100"/>
    </sheetView>
  </sheetViews>
  <sheetFormatPr baseColWidth="10" defaultColWidth="3.25" defaultRowHeight="30" customHeight="1" x14ac:dyDescent="0.3"/>
  <cols>
    <col min="1" max="1" width="49.375" style="12" customWidth="1"/>
    <col min="2" max="3" width="11.125" style="1" customWidth="1"/>
    <col min="4" max="23" width="8.625" style="1" customWidth="1"/>
    <col min="24" max="24" width="8.625" style="5" customWidth="1"/>
    <col min="25" max="25" width="13.875" style="5" customWidth="1"/>
    <col min="26" max="16384" width="3.25" style="5"/>
  </cols>
  <sheetData>
    <row r="1" spans="1:25" ht="92.25" customHeight="1" x14ac:dyDescent="0.25">
      <c r="A1" s="39" t="s">
        <v>67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</row>
    <row r="2" spans="1:25" ht="27.75" customHeight="1" x14ac:dyDescent="0.8">
      <c r="A2" s="3"/>
      <c r="B2" s="4"/>
      <c r="C2" s="4"/>
      <c r="D2" s="38" t="s">
        <v>3</v>
      </c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25" s="9" customFormat="1" ht="39.950000000000003" customHeight="1" x14ac:dyDescent="0.25">
      <c r="A3" s="43" t="s">
        <v>0</v>
      </c>
      <c r="B3" s="44" t="s">
        <v>66</v>
      </c>
      <c r="C3" s="44" t="s">
        <v>65</v>
      </c>
      <c r="D3" s="6" t="s">
        <v>1</v>
      </c>
      <c r="E3" s="7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Y3" s="44" t="s">
        <v>98</v>
      </c>
    </row>
    <row r="4" spans="1:25" ht="15.75" customHeight="1" x14ac:dyDescent="0.25">
      <c r="A4" s="43"/>
      <c r="B4" s="44"/>
      <c r="C4" s="44"/>
      <c r="D4" s="10">
        <v>1</v>
      </c>
      <c r="E4" s="10">
        <v>2</v>
      </c>
      <c r="F4" s="10">
        <v>3</v>
      </c>
      <c r="G4" s="10">
        <v>4</v>
      </c>
      <c r="H4" s="10">
        <v>5</v>
      </c>
      <c r="I4" s="10">
        <v>6</v>
      </c>
      <c r="J4" s="10">
        <v>7</v>
      </c>
      <c r="K4" s="10">
        <v>8</v>
      </c>
      <c r="L4" s="10">
        <v>9</v>
      </c>
      <c r="M4" s="10">
        <v>10</v>
      </c>
      <c r="N4" s="10">
        <v>11</v>
      </c>
      <c r="O4" s="10">
        <v>12</v>
      </c>
      <c r="P4" s="10">
        <v>13</v>
      </c>
      <c r="Q4" s="10">
        <v>14</v>
      </c>
      <c r="R4" s="10">
        <v>15</v>
      </c>
      <c r="S4" s="10">
        <v>16</v>
      </c>
      <c r="T4" s="10">
        <v>17</v>
      </c>
      <c r="U4" s="10">
        <v>18</v>
      </c>
      <c r="V4" s="10">
        <v>19</v>
      </c>
      <c r="W4" s="10">
        <v>20</v>
      </c>
      <c r="X4" s="10">
        <v>21</v>
      </c>
      <c r="Y4" s="44"/>
    </row>
    <row r="5" spans="1:25" ht="30" customHeight="1" x14ac:dyDescent="0.3">
      <c r="A5" s="13" t="s">
        <v>68</v>
      </c>
      <c r="B5" s="11">
        <v>1</v>
      </c>
      <c r="C5" s="11">
        <v>21</v>
      </c>
      <c r="D5" s="14">
        <v>901.66</v>
      </c>
      <c r="E5" s="14">
        <v>901.47</v>
      </c>
      <c r="F5" s="14">
        <v>901.47</v>
      </c>
      <c r="G5" s="14">
        <v>901.47</v>
      </c>
      <c r="H5" s="14">
        <v>901.47</v>
      </c>
      <c r="I5" s="14">
        <v>901.47</v>
      </c>
      <c r="J5" s="14">
        <v>901.47</v>
      </c>
      <c r="K5" s="14">
        <v>901.47</v>
      </c>
      <c r="L5" s="14">
        <v>901.47</v>
      </c>
      <c r="M5" s="14">
        <v>901.47</v>
      </c>
      <c r="N5" s="14">
        <v>901.47</v>
      </c>
      <c r="O5" s="14">
        <v>901.47</v>
      </c>
      <c r="P5" s="14">
        <v>901.47</v>
      </c>
      <c r="Q5" s="14">
        <v>901.47</v>
      </c>
      <c r="R5" s="14">
        <v>901.47</v>
      </c>
      <c r="S5" s="14">
        <v>901.47</v>
      </c>
      <c r="T5" s="14">
        <v>901.47</v>
      </c>
      <c r="U5" s="14">
        <v>901.47</v>
      </c>
      <c r="V5" s="14">
        <v>901.47</v>
      </c>
      <c r="W5" s="14">
        <v>901.47</v>
      </c>
      <c r="X5" s="15">
        <v>901.54</v>
      </c>
      <c r="Y5" s="53">
        <f>SUM(D5:X5)</f>
        <v>18931.129999999997</v>
      </c>
    </row>
    <row r="6" spans="1:25" ht="30" customHeight="1" x14ac:dyDescent="0.3">
      <c r="A6" s="13" t="s">
        <v>69</v>
      </c>
      <c r="B6" s="11">
        <v>1</v>
      </c>
      <c r="C6" s="11">
        <v>21</v>
      </c>
      <c r="D6" s="14">
        <v>796.94</v>
      </c>
      <c r="E6" s="14">
        <v>796.94</v>
      </c>
      <c r="F6" s="14">
        <v>796.94</v>
      </c>
      <c r="G6" s="14">
        <v>796.94</v>
      </c>
      <c r="H6" s="14">
        <v>796.94</v>
      </c>
      <c r="I6" s="14">
        <v>796.94</v>
      </c>
      <c r="J6" s="14">
        <v>796.94</v>
      </c>
      <c r="K6" s="14">
        <v>796.94</v>
      </c>
      <c r="L6" s="14">
        <v>796.94</v>
      </c>
      <c r="M6" s="14">
        <v>796.94</v>
      </c>
      <c r="N6" s="14">
        <v>796.94</v>
      </c>
      <c r="O6" s="14">
        <v>796.94</v>
      </c>
      <c r="P6" s="14">
        <v>796.94</v>
      </c>
      <c r="Q6" s="14">
        <v>796.94</v>
      </c>
      <c r="R6" s="14">
        <v>796.94</v>
      </c>
      <c r="S6" s="14">
        <v>796.94</v>
      </c>
      <c r="T6" s="14">
        <v>796.94</v>
      </c>
      <c r="U6" s="14">
        <v>796.94</v>
      </c>
      <c r="V6" s="14">
        <v>796.94</v>
      </c>
      <c r="W6" s="14">
        <v>796.94</v>
      </c>
      <c r="X6" s="14">
        <v>796.94</v>
      </c>
      <c r="Y6" s="53">
        <f t="shared" ref="Y6:Y68" si="0">SUM(D6:X6)</f>
        <v>16735.740000000005</v>
      </c>
    </row>
    <row r="7" spans="1:25" ht="30" customHeight="1" x14ac:dyDescent="0.3">
      <c r="A7" s="13" t="s">
        <v>70</v>
      </c>
      <c r="B7" s="11">
        <v>1</v>
      </c>
      <c r="C7" s="11">
        <v>21</v>
      </c>
      <c r="D7" s="14">
        <v>141.21</v>
      </c>
      <c r="E7" s="14">
        <v>141.21</v>
      </c>
      <c r="F7" s="14">
        <v>141.21</v>
      </c>
      <c r="G7" s="14">
        <v>141.21</v>
      </c>
      <c r="H7" s="14">
        <v>141.21</v>
      </c>
      <c r="I7" s="14">
        <v>141.21</v>
      </c>
      <c r="J7" s="14">
        <v>141.21</v>
      </c>
      <c r="K7" s="14">
        <v>141.21</v>
      </c>
      <c r="L7" s="14">
        <v>141.21</v>
      </c>
      <c r="M7" s="14">
        <v>141.21</v>
      </c>
      <c r="N7" s="14">
        <v>141.21</v>
      </c>
      <c r="O7" s="14">
        <v>141.21</v>
      </c>
      <c r="P7" s="14">
        <v>141.21</v>
      </c>
      <c r="Q7" s="14">
        <v>141.21</v>
      </c>
      <c r="R7" s="14">
        <v>141.21</v>
      </c>
      <c r="S7" s="14">
        <v>141.21</v>
      </c>
      <c r="T7" s="14">
        <v>141.21</v>
      </c>
      <c r="U7" s="14">
        <v>141.21</v>
      </c>
      <c r="V7" s="14">
        <v>141.21</v>
      </c>
      <c r="W7" s="14">
        <v>141.21</v>
      </c>
      <c r="X7" s="15">
        <v>141.32</v>
      </c>
      <c r="Y7" s="53">
        <f t="shared" si="0"/>
        <v>2965.5200000000004</v>
      </c>
    </row>
    <row r="8" spans="1:25" ht="30" customHeight="1" x14ac:dyDescent="0.3">
      <c r="A8" s="13" t="s">
        <v>71</v>
      </c>
      <c r="B8" s="11">
        <v>1</v>
      </c>
      <c r="C8" s="11">
        <v>2</v>
      </c>
      <c r="D8" s="2">
        <v>14325.72</v>
      </c>
      <c r="E8" s="2">
        <v>14325.72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17"/>
      <c r="Y8" s="53">
        <f t="shared" si="0"/>
        <v>28651.439999999999</v>
      </c>
    </row>
    <row r="9" spans="1:25" ht="30" customHeight="1" x14ac:dyDescent="0.3">
      <c r="A9" s="13" t="s">
        <v>72</v>
      </c>
      <c r="B9" s="11">
        <v>1</v>
      </c>
      <c r="C9" s="11">
        <v>2</v>
      </c>
      <c r="D9" s="14">
        <v>9685.73</v>
      </c>
      <c r="E9" s="14">
        <v>9685.73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17"/>
      <c r="Y9" s="53">
        <f t="shared" si="0"/>
        <v>19371.46</v>
      </c>
    </row>
    <row r="10" spans="1:25" ht="30" customHeight="1" x14ac:dyDescent="0.3">
      <c r="A10" s="13" t="s">
        <v>74</v>
      </c>
      <c r="B10" s="11">
        <v>1</v>
      </c>
      <c r="C10" s="11">
        <v>2</v>
      </c>
      <c r="D10" s="14">
        <v>10805.84</v>
      </c>
      <c r="E10" s="14">
        <v>10805.84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17"/>
      <c r="Y10" s="53">
        <f t="shared" si="0"/>
        <v>21611.68</v>
      </c>
    </row>
    <row r="11" spans="1:25" ht="30" customHeight="1" x14ac:dyDescent="0.3">
      <c r="A11" s="13" t="s">
        <v>4</v>
      </c>
      <c r="B11" s="11">
        <v>1</v>
      </c>
      <c r="C11" s="11">
        <v>5</v>
      </c>
      <c r="D11" s="14">
        <v>3691.41</v>
      </c>
      <c r="E11" s="14">
        <v>3691.41</v>
      </c>
      <c r="F11" s="14">
        <v>3691.41</v>
      </c>
      <c r="G11" s="14">
        <v>3691.41</v>
      </c>
      <c r="H11" s="2">
        <v>3691.43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17"/>
      <c r="Y11" s="53">
        <f t="shared" si="0"/>
        <v>18457.07</v>
      </c>
    </row>
    <row r="12" spans="1:25" ht="30" customHeight="1" x14ac:dyDescent="0.3">
      <c r="A12" s="13" t="s">
        <v>2</v>
      </c>
      <c r="B12" s="11">
        <v>2</v>
      </c>
      <c r="C12" s="11">
        <v>1</v>
      </c>
      <c r="D12" s="14"/>
      <c r="E12" s="2">
        <v>19751.669999999998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17"/>
      <c r="Y12" s="53">
        <f t="shared" si="0"/>
        <v>19751.669999999998</v>
      </c>
    </row>
    <row r="13" spans="1:25" ht="30" customHeight="1" x14ac:dyDescent="0.3">
      <c r="A13" s="13" t="s">
        <v>63</v>
      </c>
      <c r="B13" s="11">
        <v>2</v>
      </c>
      <c r="C13" s="11">
        <v>2</v>
      </c>
      <c r="D13" s="14"/>
      <c r="E13" s="2">
        <v>7870.7</v>
      </c>
      <c r="F13" s="2">
        <v>7870.71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17"/>
      <c r="Y13" s="53">
        <f t="shared" si="0"/>
        <v>15741.41</v>
      </c>
    </row>
    <row r="14" spans="1:25" ht="30" customHeight="1" x14ac:dyDescent="0.3">
      <c r="A14" s="13" t="s">
        <v>5</v>
      </c>
      <c r="B14" s="11">
        <v>2</v>
      </c>
      <c r="C14" s="11">
        <v>3</v>
      </c>
      <c r="D14" s="14"/>
      <c r="E14" s="2">
        <v>769.23</v>
      </c>
      <c r="F14" s="2">
        <v>769.23</v>
      </c>
      <c r="G14" s="2">
        <v>769.23</v>
      </c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17"/>
      <c r="Y14" s="53">
        <f t="shared" si="0"/>
        <v>2307.69</v>
      </c>
    </row>
    <row r="15" spans="1:25" ht="30" customHeight="1" x14ac:dyDescent="0.3">
      <c r="A15" s="13" t="s">
        <v>73</v>
      </c>
      <c r="B15" s="11">
        <v>2</v>
      </c>
      <c r="C15" s="11">
        <v>4</v>
      </c>
      <c r="D15" s="14"/>
      <c r="E15" s="2">
        <v>6551.34</v>
      </c>
      <c r="F15" s="2">
        <v>6551.34</v>
      </c>
      <c r="G15" s="2">
        <v>6551.34</v>
      </c>
      <c r="H15" s="2">
        <v>6551.36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17"/>
      <c r="Y15" s="53">
        <f t="shared" si="0"/>
        <v>26205.38</v>
      </c>
    </row>
    <row r="16" spans="1:25" ht="30" customHeight="1" x14ac:dyDescent="0.3">
      <c r="A16" s="13" t="s">
        <v>8</v>
      </c>
      <c r="B16" s="11">
        <v>3</v>
      </c>
      <c r="C16" s="11">
        <v>1</v>
      </c>
      <c r="D16" s="14"/>
      <c r="E16" s="2"/>
      <c r="F16" s="2">
        <v>17354.310000000001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17"/>
      <c r="Y16" s="53">
        <f t="shared" si="0"/>
        <v>17354.310000000001</v>
      </c>
    </row>
    <row r="17" spans="1:25" ht="30" customHeight="1" x14ac:dyDescent="0.3">
      <c r="A17" s="13" t="s">
        <v>27</v>
      </c>
      <c r="B17" s="11">
        <v>3</v>
      </c>
      <c r="C17" s="11">
        <v>2</v>
      </c>
      <c r="D17" s="14"/>
      <c r="E17" s="2"/>
      <c r="F17" s="2">
        <v>1183.4100000000001</v>
      </c>
      <c r="G17" s="2">
        <v>1183.4100000000001</v>
      </c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17"/>
      <c r="Y17" s="53">
        <f t="shared" si="0"/>
        <v>2366.8200000000002</v>
      </c>
    </row>
    <row r="18" spans="1:25" ht="30" customHeight="1" x14ac:dyDescent="0.3">
      <c r="A18" s="13" t="s">
        <v>7</v>
      </c>
      <c r="B18" s="11">
        <v>3</v>
      </c>
      <c r="C18" s="11">
        <v>3</v>
      </c>
      <c r="D18" s="14"/>
      <c r="E18" s="2"/>
      <c r="F18" s="2">
        <v>6627.93</v>
      </c>
      <c r="G18" s="2">
        <v>6627.93</v>
      </c>
      <c r="H18" s="2">
        <v>6627.95</v>
      </c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17"/>
      <c r="Y18" s="53">
        <f t="shared" si="0"/>
        <v>19883.810000000001</v>
      </c>
    </row>
    <row r="19" spans="1:25" ht="30" customHeight="1" x14ac:dyDescent="0.3">
      <c r="A19" s="13" t="s">
        <v>76</v>
      </c>
      <c r="B19" s="11">
        <v>3</v>
      </c>
      <c r="C19" s="11">
        <v>2</v>
      </c>
      <c r="D19" s="14"/>
      <c r="E19" s="2"/>
      <c r="F19" s="2">
        <v>839.84</v>
      </c>
      <c r="G19" s="2">
        <v>839.85</v>
      </c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17"/>
      <c r="Y19" s="53">
        <f t="shared" si="0"/>
        <v>1679.69</v>
      </c>
    </row>
    <row r="20" spans="1:25" ht="30" customHeight="1" x14ac:dyDescent="0.3">
      <c r="A20" s="13" t="s">
        <v>75</v>
      </c>
      <c r="B20" s="11">
        <v>3</v>
      </c>
      <c r="C20" s="11">
        <v>4</v>
      </c>
      <c r="D20" s="14"/>
      <c r="E20" s="2"/>
      <c r="F20" s="2">
        <v>3834.34</v>
      </c>
      <c r="G20" s="2">
        <v>3834.34</v>
      </c>
      <c r="H20" s="2">
        <v>3834.34</v>
      </c>
      <c r="I20" s="2">
        <v>3834.35</v>
      </c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17"/>
      <c r="Y20" s="53">
        <f t="shared" si="0"/>
        <v>15337.37</v>
      </c>
    </row>
    <row r="21" spans="1:25" ht="30" customHeight="1" x14ac:dyDescent="0.3">
      <c r="A21" s="13" t="s">
        <v>6</v>
      </c>
      <c r="B21" s="11">
        <v>4</v>
      </c>
      <c r="C21" s="11">
        <v>4</v>
      </c>
      <c r="D21" s="14"/>
      <c r="E21" s="2"/>
      <c r="F21" s="2"/>
      <c r="G21" s="2">
        <v>837.99</v>
      </c>
      <c r="H21" s="2">
        <v>837.99</v>
      </c>
      <c r="I21" s="2">
        <v>837.99</v>
      </c>
      <c r="J21" s="2">
        <v>837.99</v>
      </c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17"/>
      <c r="Y21" s="53">
        <f t="shared" si="0"/>
        <v>3351.96</v>
      </c>
    </row>
    <row r="22" spans="1:25" ht="30" customHeight="1" x14ac:dyDescent="0.3">
      <c r="A22" s="13" t="s">
        <v>34</v>
      </c>
      <c r="B22" s="11">
        <v>5</v>
      </c>
      <c r="C22" s="11">
        <v>3</v>
      </c>
      <c r="D22" s="14"/>
      <c r="E22" s="2"/>
      <c r="F22" s="2"/>
      <c r="G22" s="2"/>
      <c r="H22" s="2">
        <v>3432.67</v>
      </c>
      <c r="I22" s="2">
        <v>3432.67</v>
      </c>
      <c r="J22" s="2">
        <v>3432.69</v>
      </c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17"/>
      <c r="Y22" s="53">
        <f t="shared" si="0"/>
        <v>10298.030000000001</v>
      </c>
    </row>
    <row r="23" spans="1:25" ht="30" customHeight="1" x14ac:dyDescent="0.3">
      <c r="A23" s="13" t="s">
        <v>57</v>
      </c>
      <c r="B23" s="11">
        <v>5</v>
      </c>
      <c r="C23" s="11">
        <v>2</v>
      </c>
      <c r="D23" s="14"/>
      <c r="E23" s="2"/>
      <c r="F23" s="2"/>
      <c r="G23" s="2"/>
      <c r="H23" s="2">
        <v>1263.78</v>
      </c>
      <c r="I23" s="2">
        <v>1263.77</v>
      </c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17"/>
      <c r="Y23" s="53">
        <f t="shared" si="0"/>
        <v>2527.5500000000002</v>
      </c>
    </row>
    <row r="24" spans="1:25" ht="30" customHeight="1" x14ac:dyDescent="0.3">
      <c r="A24" s="13" t="s">
        <v>9</v>
      </c>
      <c r="B24" s="11">
        <v>5</v>
      </c>
      <c r="C24" s="11">
        <v>4</v>
      </c>
      <c r="D24" s="14"/>
      <c r="E24" s="2"/>
      <c r="F24" s="2"/>
      <c r="G24" s="2"/>
      <c r="H24" s="2">
        <v>818.75</v>
      </c>
      <c r="I24" s="2">
        <v>818.75</v>
      </c>
      <c r="J24" s="2">
        <v>818.75</v>
      </c>
      <c r="K24" s="2">
        <v>818.76</v>
      </c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17"/>
      <c r="Y24" s="53">
        <f t="shared" si="0"/>
        <v>3275.01</v>
      </c>
    </row>
    <row r="25" spans="1:25" s="27" customFormat="1" ht="30" customHeight="1" x14ac:dyDescent="0.3">
      <c r="A25" s="22" t="s">
        <v>10</v>
      </c>
      <c r="B25" s="23">
        <v>5</v>
      </c>
      <c r="C25" s="24">
        <v>5</v>
      </c>
      <c r="D25" s="25"/>
      <c r="E25" s="16"/>
      <c r="F25" s="16"/>
      <c r="G25" s="16"/>
      <c r="H25" s="16">
        <v>2770.01</v>
      </c>
      <c r="I25" s="16">
        <v>2770.01</v>
      </c>
      <c r="J25" s="16">
        <v>2770.01</v>
      </c>
      <c r="K25" s="16">
        <v>2770.01</v>
      </c>
      <c r="L25" s="16">
        <v>2770.05</v>
      </c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26"/>
      <c r="Y25" s="53">
        <f t="shared" si="0"/>
        <v>13850.09</v>
      </c>
    </row>
    <row r="26" spans="1:25" ht="30" customHeight="1" x14ac:dyDescent="0.3">
      <c r="A26" s="13" t="s">
        <v>13</v>
      </c>
      <c r="B26" s="11">
        <v>6</v>
      </c>
      <c r="C26" s="11">
        <v>3</v>
      </c>
      <c r="D26" s="14"/>
      <c r="E26" s="2"/>
      <c r="F26" s="2"/>
      <c r="G26" s="2"/>
      <c r="H26" s="2"/>
      <c r="I26" s="2">
        <v>21079.64</v>
      </c>
      <c r="J26" s="2">
        <v>21079.64</v>
      </c>
      <c r="K26" s="2">
        <v>21079.65</v>
      </c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17"/>
      <c r="Y26" s="53">
        <f t="shared" si="0"/>
        <v>63238.93</v>
      </c>
    </row>
    <row r="27" spans="1:25" ht="30" customHeight="1" x14ac:dyDescent="0.3">
      <c r="A27" s="13" t="s">
        <v>11</v>
      </c>
      <c r="B27" s="11">
        <v>6</v>
      </c>
      <c r="C27" s="11">
        <v>4</v>
      </c>
      <c r="D27" s="14"/>
      <c r="E27" s="2"/>
      <c r="F27" s="2"/>
      <c r="G27" s="2"/>
      <c r="H27" s="2"/>
      <c r="I27" s="2">
        <v>7671.27</v>
      </c>
      <c r="J27" s="2">
        <v>7671.27</v>
      </c>
      <c r="K27" s="2">
        <v>7671.27</v>
      </c>
      <c r="L27" s="2">
        <v>7671.3</v>
      </c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17"/>
      <c r="Y27" s="53">
        <f t="shared" si="0"/>
        <v>30685.11</v>
      </c>
    </row>
    <row r="28" spans="1:25" ht="30" customHeight="1" x14ac:dyDescent="0.3">
      <c r="A28" s="13" t="s">
        <v>56</v>
      </c>
      <c r="B28" s="11">
        <v>6</v>
      </c>
      <c r="C28" s="11">
        <v>21</v>
      </c>
      <c r="D28" s="14"/>
      <c r="E28" s="2"/>
      <c r="F28" s="2"/>
      <c r="G28" s="2"/>
      <c r="H28" s="2"/>
      <c r="I28" s="2">
        <v>4153.9799999999996</v>
      </c>
      <c r="J28" s="2">
        <v>4153.9799999999996</v>
      </c>
      <c r="K28" s="2">
        <v>4153.9799999999996</v>
      </c>
      <c r="L28" s="2">
        <v>4153.9799999999996</v>
      </c>
      <c r="M28" s="2">
        <v>4153.9799999999996</v>
      </c>
      <c r="N28" s="2">
        <v>4153.9799999999996</v>
      </c>
      <c r="O28" s="2">
        <v>4153.9799999999996</v>
      </c>
      <c r="P28" s="2">
        <v>4153.9799999999996</v>
      </c>
      <c r="Q28" s="2">
        <v>4153.9799999999996</v>
      </c>
      <c r="R28" s="2">
        <v>4153.9799999999996</v>
      </c>
      <c r="S28" s="2">
        <v>4153.9799999999996</v>
      </c>
      <c r="T28" s="2">
        <v>4153.9799999999996</v>
      </c>
      <c r="U28" s="2">
        <v>4153.9799999999996</v>
      </c>
      <c r="V28" s="2">
        <v>4153.9799999999996</v>
      </c>
      <c r="W28" s="2">
        <v>4153.9799999999996</v>
      </c>
      <c r="X28" s="2">
        <v>4153.97</v>
      </c>
      <c r="Y28" s="53">
        <f t="shared" si="0"/>
        <v>66463.669999999969</v>
      </c>
    </row>
    <row r="29" spans="1:25" ht="30" customHeight="1" x14ac:dyDescent="0.3">
      <c r="A29" s="13" t="s">
        <v>58</v>
      </c>
      <c r="B29" s="11">
        <v>6</v>
      </c>
      <c r="C29" s="11">
        <v>4</v>
      </c>
      <c r="D29" s="14"/>
      <c r="E29" s="2"/>
      <c r="F29" s="2"/>
      <c r="G29" s="2"/>
      <c r="H29" s="2"/>
      <c r="I29" s="2">
        <v>1171.29</v>
      </c>
      <c r="J29" s="2">
        <v>1171.29</v>
      </c>
      <c r="K29" s="2">
        <v>1171.29</v>
      </c>
      <c r="L29" s="2">
        <v>1171.28</v>
      </c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17"/>
      <c r="Y29" s="53">
        <f t="shared" si="0"/>
        <v>4685.1499999999996</v>
      </c>
    </row>
    <row r="30" spans="1:25" ht="30" customHeight="1" x14ac:dyDescent="0.3">
      <c r="A30" s="13" t="s">
        <v>14</v>
      </c>
      <c r="B30" s="11">
        <v>6</v>
      </c>
      <c r="C30" s="11">
        <v>5</v>
      </c>
      <c r="D30" s="14"/>
      <c r="E30" s="2"/>
      <c r="F30" s="2"/>
      <c r="G30" s="2"/>
      <c r="H30" s="2"/>
      <c r="I30" s="2">
        <v>11779.75</v>
      </c>
      <c r="J30" s="2">
        <v>11779.75</v>
      </c>
      <c r="K30" s="2">
        <v>11779.75</v>
      </c>
      <c r="L30" s="2">
        <v>11779.75</v>
      </c>
      <c r="M30" s="2">
        <v>11779.79</v>
      </c>
      <c r="N30" s="2"/>
      <c r="O30" s="2"/>
      <c r="P30" s="2"/>
      <c r="Q30" s="2"/>
      <c r="R30" s="2"/>
      <c r="S30" s="2"/>
      <c r="T30" s="2"/>
      <c r="U30" s="2"/>
      <c r="V30" s="2"/>
      <c r="W30" s="2"/>
      <c r="X30" s="17"/>
      <c r="Y30" s="53">
        <f t="shared" si="0"/>
        <v>58898.79</v>
      </c>
    </row>
    <row r="31" spans="1:25" ht="30" customHeight="1" x14ac:dyDescent="0.3">
      <c r="A31" s="13" t="s">
        <v>12</v>
      </c>
      <c r="B31" s="11">
        <v>6</v>
      </c>
      <c r="C31" s="11">
        <v>6</v>
      </c>
      <c r="D31" s="14"/>
      <c r="E31" s="2"/>
      <c r="F31" s="2"/>
      <c r="G31" s="2"/>
      <c r="H31" s="2"/>
      <c r="I31" s="2">
        <v>5339.43</v>
      </c>
      <c r="J31" s="2">
        <v>5339.43</v>
      </c>
      <c r="K31" s="2">
        <v>5339.43</v>
      </c>
      <c r="L31" s="2">
        <v>5339.43</v>
      </c>
      <c r="M31" s="2">
        <v>5339.43</v>
      </c>
      <c r="N31" s="2">
        <v>5339.43</v>
      </c>
      <c r="O31" s="2"/>
      <c r="P31" s="2"/>
      <c r="Q31" s="2"/>
      <c r="R31" s="2"/>
      <c r="S31" s="2"/>
      <c r="T31" s="2"/>
      <c r="U31" s="2"/>
      <c r="V31" s="2"/>
      <c r="W31" s="2"/>
      <c r="X31" s="17"/>
      <c r="Y31" s="53">
        <f t="shared" si="0"/>
        <v>32036.58</v>
      </c>
    </row>
    <row r="32" spans="1:25" ht="30" customHeight="1" x14ac:dyDescent="0.3">
      <c r="A32" s="13" t="s">
        <v>15</v>
      </c>
      <c r="B32" s="11">
        <v>7</v>
      </c>
      <c r="C32" s="11">
        <v>6</v>
      </c>
      <c r="D32" s="14"/>
      <c r="E32" s="2"/>
      <c r="F32" s="2"/>
      <c r="G32" s="2"/>
      <c r="H32" s="2"/>
      <c r="I32" s="2"/>
      <c r="J32" s="2">
        <v>453.16</v>
      </c>
      <c r="K32" s="2">
        <v>453.16</v>
      </c>
      <c r="L32" s="2">
        <v>453.16</v>
      </c>
      <c r="M32" s="2">
        <v>453.16</v>
      </c>
      <c r="N32" s="2">
        <v>453.16</v>
      </c>
      <c r="O32" s="2">
        <v>453.2</v>
      </c>
      <c r="P32" s="2"/>
      <c r="Q32" s="2"/>
      <c r="R32" s="2"/>
      <c r="S32" s="2"/>
      <c r="T32" s="2"/>
      <c r="U32" s="2"/>
      <c r="V32" s="2"/>
      <c r="W32" s="2"/>
      <c r="X32" s="17"/>
      <c r="Y32" s="53">
        <f t="shared" si="0"/>
        <v>2719</v>
      </c>
    </row>
    <row r="33" spans="1:25" ht="30" customHeight="1" x14ac:dyDescent="0.3">
      <c r="A33" s="13" t="s">
        <v>16</v>
      </c>
      <c r="B33" s="11">
        <v>7</v>
      </c>
      <c r="C33" s="11">
        <v>5</v>
      </c>
      <c r="D33" s="14"/>
      <c r="E33" s="2"/>
      <c r="F33" s="2"/>
      <c r="G33" s="2"/>
      <c r="H33" s="2"/>
      <c r="I33" s="2"/>
      <c r="J33" s="2">
        <v>17576.48</v>
      </c>
      <c r="K33" s="2">
        <v>17576.48</v>
      </c>
      <c r="L33" s="2">
        <v>17576.48</v>
      </c>
      <c r="M33" s="2">
        <v>17576.48</v>
      </c>
      <c r="N33" s="2">
        <v>17576.48</v>
      </c>
      <c r="O33" s="2"/>
      <c r="P33" s="2"/>
      <c r="Q33" s="2"/>
      <c r="R33" s="2"/>
      <c r="S33" s="2"/>
      <c r="T33" s="2"/>
      <c r="U33" s="2"/>
      <c r="V33" s="2"/>
      <c r="W33" s="2"/>
      <c r="X33" s="17"/>
      <c r="Y33" s="53">
        <f t="shared" si="0"/>
        <v>87882.4</v>
      </c>
    </row>
    <row r="34" spans="1:25" ht="30" customHeight="1" x14ac:dyDescent="0.3">
      <c r="A34" s="13" t="s">
        <v>17</v>
      </c>
      <c r="B34" s="11">
        <v>7</v>
      </c>
      <c r="C34" s="11">
        <v>3</v>
      </c>
      <c r="D34" s="14"/>
      <c r="E34" s="2"/>
      <c r="F34" s="2"/>
      <c r="G34" s="2"/>
      <c r="H34" s="2"/>
      <c r="I34" s="2"/>
      <c r="J34" s="2">
        <v>2870.96</v>
      </c>
      <c r="K34" s="2">
        <v>2870.96</v>
      </c>
      <c r="L34" s="2">
        <v>2870.96</v>
      </c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17"/>
      <c r="Y34" s="53">
        <f t="shared" si="0"/>
        <v>8612.880000000001</v>
      </c>
    </row>
    <row r="35" spans="1:25" ht="30" customHeight="1" x14ac:dyDescent="0.3">
      <c r="A35" s="13" t="s">
        <v>28</v>
      </c>
      <c r="B35" s="11">
        <v>7</v>
      </c>
      <c r="C35" s="11">
        <v>8</v>
      </c>
      <c r="D35" s="14"/>
      <c r="E35" s="2"/>
      <c r="F35" s="2"/>
      <c r="G35" s="2"/>
      <c r="H35" s="2"/>
      <c r="I35" s="2"/>
      <c r="J35" s="2">
        <v>3358.2</v>
      </c>
      <c r="K35" s="2">
        <v>3358.2</v>
      </c>
      <c r="L35" s="2">
        <v>3358.2</v>
      </c>
      <c r="M35" s="2">
        <v>3358.2</v>
      </c>
      <c r="N35" s="2">
        <v>3358.2</v>
      </c>
      <c r="O35" s="2">
        <v>3358.2</v>
      </c>
      <c r="P35" s="2">
        <v>3358.2</v>
      </c>
      <c r="Q35" s="2">
        <v>3358.24</v>
      </c>
      <c r="R35" s="2"/>
      <c r="S35" s="2"/>
      <c r="T35" s="2"/>
      <c r="U35" s="2"/>
      <c r="V35" s="2"/>
      <c r="W35" s="2"/>
      <c r="X35" s="17"/>
      <c r="Y35" s="53">
        <f t="shared" si="0"/>
        <v>26865.64</v>
      </c>
    </row>
    <row r="36" spans="1:25" ht="30" customHeight="1" x14ac:dyDescent="0.3">
      <c r="A36" s="13" t="s">
        <v>29</v>
      </c>
      <c r="B36" s="11">
        <v>7</v>
      </c>
      <c r="C36" s="11">
        <v>5</v>
      </c>
      <c r="D36" s="14"/>
      <c r="E36" s="2"/>
      <c r="F36" s="2"/>
      <c r="G36" s="2"/>
      <c r="H36" s="2"/>
      <c r="I36" s="2"/>
      <c r="J36" s="2">
        <v>7208.41</v>
      </c>
      <c r="K36" s="2">
        <v>7208.41</v>
      </c>
      <c r="L36" s="2">
        <v>7208.41</v>
      </c>
      <c r="M36" s="2">
        <v>7208.41</v>
      </c>
      <c r="N36" s="2">
        <v>7208.42</v>
      </c>
      <c r="O36" s="2"/>
      <c r="P36" s="2"/>
      <c r="Q36" s="2"/>
      <c r="R36" s="2"/>
      <c r="S36" s="2"/>
      <c r="T36" s="2"/>
      <c r="U36" s="2"/>
      <c r="V36" s="2"/>
      <c r="W36" s="2"/>
      <c r="X36" s="17"/>
      <c r="Y36" s="53">
        <f t="shared" si="0"/>
        <v>36042.06</v>
      </c>
    </row>
    <row r="37" spans="1:25" ht="30" customHeight="1" x14ac:dyDescent="0.3">
      <c r="A37" s="13" t="s">
        <v>21</v>
      </c>
      <c r="B37" s="11">
        <v>7</v>
      </c>
      <c r="C37" s="11">
        <v>6</v>
      </c>
      <c r="D37" s="14"/>
      <c r="E37" s="2"/>
      <c r="F37" s="2"/>
      <c r="G37" s="2"/>
      <c r="H37" s="2"/>
      <c r="I37" s="2"/>
      <c r="J37" s="2">
        <v>3025.68</v>
      </c>
      <c r="K37" s="2">
        <v>3025.68</v>
      </c>
      <c r="L37" s="2">
        <v>3025.68</v>
      </c>
      <c r="M37" s="2">
        <v>3025.68</v>
      </c>
      <c r="N37" s="2">
        <v>3025.68</v>
      </c>
      <c r="O37" s="2">
        <v>3025.72</v>
      </c>
      <c r="P37" s="2"/>
      <c r="Q37" s="2"/>
      <c r="R37" s="2"/>
      <c r="S37" s="2"/>
      <c r="T37" s="2"/>
      <c r="U37" s="2"/>
      <c r="V37" s="2"/>
      <c r="W37" s="2"/>
      <c r="X37" s="17"/>
      <c r="Y37" s="53">
        <f t="shared" si="0"/>
        <v>18154.12</v>
      </c>
    </row>
    <row r="38" spans="1:25" ht="30" customHeight="1" x14ac:dyDescent="0.3">
      <c r="A38" s="13" t="s">
        <v>24</v>
      </c>
      <c r="B38" s="11">
        <v>8</v>
      </c>
      <c r="C38" s="11">
        <v>2</v>
      </c>
      <c r="D38" s="14"/>
      <c r="E38" s="2"/>
      <c r="F38" s="2"/>
      <c r="G38" s="2"/>
      <c r="H38" s="2"/>
      <c r="I38" s="2"/>
      <c r="J38" s="2"/>
      <c r="K38" s="2">
        <v>1308.92</v>
      </c>
      <c r="L38" s="2">
        <v>1308.9100000000001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17"/>
      <c r="Y38" s="53">
        <f t="shared" si="0"/>
        <v>2617.83</v>
      </c>
    </row>
    <row r="39" spans="1:25" ht="30" customHeight="1" x14ac:dyDescent="0.3">
      <c r="A39" s="13" t="s">
        <v>78</v>
      </c>
      <c r="B39" s="11">
        <v>10</v>
      </c>
      <c r="C39" s="11">
        <v>1</v>
      </c>
      <c r="D39" s="14"/>
      <c r="E39" s="2"/>
      <c r="F39" s="2"/>
      <c r="G39" s="2"/>
      <c r="H39" s="2"/>
      <c r="I39" s="2"/>
      <c r="J39" s="2"/>
      <c r="K39" s="2"/>
      <c r="L39" s="2"/>
      <c r="M39" s="2">
        <v>9783.92</v>
      </c>
      <c r="N39" s="2"/>
      <c r="O39" s="2"/>
      <c r="P39" s="2"/>
      <c r="Q39" s="2"/>
      <c r="R39" s="2"/>
      <c r="S39" s="2"/>
      <c r="T39" s="2"/>
      <c r="U39" s="2"/>
      <c r="V39" s="2"/>
      <c r="W39" s="2"/>
      <c r="X39" s="17"/>
      <c r="Y39" s="53">
        <f t="shared" si="0"/>
        <v>9783.92</v>
      </c>
    </row>
    <row r="40" spans="1:25" ht="30" customHeight="1" x14ac:dyDescent="0.3">
      <c r="A40" s="13" t="s">
        <v>23</v>
      </c>
      <c r="B40" s="11">
        <v>10</v>
      </c>
      <c r="C40" s="11">
        <v>4</v>
      </c>
      <c r="D40" s="14"/>
      <c r="E40" s="2"/>
      <c r="F40" s="2"/>
      <c r="G40" s="2"/>
      <c r="H40" s="2"/>
      <c r="I40" s="2"/>
      <c r="J40" s="2"/>
      <c r="K40" s="2"/>
      <c r="L40" s="2"/>
      <c r="M40" s="2">
        <v>12180.57</v>
      </c>
      <c r="N40" s="2">
        <v>12180.57</v>
      </c>
      <c r="O40" s="2">
        <v>12180.57</v>
      </c>
      <c r="P40" s="2">
        <v>12180.58</v>
      </c>
      <c r="Q40" s="2"/>
      <c r="R40" s="2"/>
      <c r="S40" s="2"/>
      <c r="T40" s="2"/>
      <c r="U40" s="2"/>
      <c r="V40" s="2"/>
      <c r="W40" s="2"/>
      <c r="X40" s="17"/>
      <c r="Y40" s="53">
        <f t="shared" si="0"/>
        <v>48722.29</v>
      </c>
    </row>
    <row r="41" spans="1:25" ht="30" customHeight="1" x14ac:dyDescent="0.3">
      <c r="A41" s="13" t="s">
        <v>26</v>
      </c>
      <c r="B41" s="11">
        <v>10</v>
      </c>
      <c r="C41" s="11">
        <v>4</v>
      </c>
      <c r="D41" s="14"/>
      <c r="E41" s="2"/>
      <c r="F41" s="2"/>
      <c r="G41" s="2"/>
      <c r="H41" s="2"/>
      <c r="I41" s="2"/>
      <c r="J41" s="2"/>
      <c r="K41" s="2"/>
      <c r="L41" s="2"/>
      <c r="M41" s="2">
        <v>5553.16</v>
      </c>
      <c r="N41" s="2">
        <v>5553.16</v>
      </c>
      <c r="O41" s="2">
        <v>5553.16</v>
      </c>
      <c r="P41" s="2">
        <v>5553.15</v>
      </c>
      <c r="Q41" s="2"/>
      <c r="R41" s="2"/>
      <c r="S41" s="2"/>
      <c r="T41" s="2"/>
      <c r="U41" s="2"/>
      <c r="V41" s="2"/>
      <c r="W41" s="2"/>
      <c r="X41" s="17"/>
      <c r="Y41" s="53">
        <f t="shared" si="0"/>
        <v>22212.629999999997</v>
      </c>
    </row>
    <row r="42" spans="1:25" ht="30" customHeight="1" x14ac:dyDescent="0.3">
      <c r="A42" s="13" t="s">
        <v>42</v>
      </c>
      <c r="B42" s="11">
        <v>10</v>
      </c>
      <c r="C42" s="11">
        <v>4</v>
      </c>
      <c r="D42" s="14"/>
      <c r="E42" s="2"/>
      <c r="F42" s="2"/>
      <c r="G42" s="2"/>
      <c r="H42" s="2"/>
      <c r="I42" s="2"/>
      <c r="J42" s="2"/>
      <c r="K42" s="2"/>
      <c r="L42" s="2"/>
      <c r="M42" s="2">
        <v>5866.86</v>
      </c>
      <c r="N42" s="2">
        <v>5866.86</v>
      </c>
      <c r="O42" s="2">
        <v>5866.86</v>
      </c>
      <c r="P42" s="2">
        <v>5866.87</v>
      </c>
      <c r="Q42" s="2"/>
      <c r="R42" s="2"/>
      <c r="S42" s="2"/>
      <c r="T42" s="2"/>
      <c r="U42" s="2"/>
      <c r="V42" s="2"/>
      <c r="W42" s="2"/>
      <c r="X42" s="17"/>
      <c r="Y42" s="53">
        <f t="shared" si="0"/>
        <v>23467.449999999997</v>
      </c>
    </row>
    <row r="43" spans="1:25" ht="30" customHeight="1" x14ac:dyDescent="0.3">
      <c r="A43" s="13" t="s">
        <v>25</v>
      </c>
      <c r="B43" s="11">
        <v>10</v>
      </c>
      <c r="C43" s="11">
        <v>2</v>
      </c>
      <c r="D43" s="14"/>
      <c r="E43" s="2"/>
      <c r="F43" s="2"/>
      <c r="G43" s="2"/>
      <c r="H43" s="2"/>
      <c r="I43" s="2"/>
      <c r="J43" s="2"/>
      <c r="K43" s="2"/>
      <c r="L43" s="2"/>
      <c r="M43" s="2">
        <v>1370.02</v>
      </c>
      <c r="N43" s="2">
        <v>1370.01</v>
      </c>
      <c r="O43" s="2"/>
      <c r="P43" s="2"/>
      <c r="Q43" s="2"/>
      <c r="R43" s="2"/>
      <c r="S43" s="2"/>
      <c r="T43" s="2"/>
      <c r="U43" s="2"/>
      <c r="V43" s="2"/>
      <c r="W43" s="2"/>
      <c r="X43" s="17"/>
      <c r="Y43" s="53">
        <f t="shared" si="0"/>
        <v>2740.0299999999997</v>
      </c>
    </row>
    <row r="44" spans="1:25" ht="30" customHeight="1" x14ac:dyDescent="0.3">
      <c r="A44" s="13" t="s">
        <v>77</v>
      </c>
      <c r="B44" s="11">
        <v>10</v>
      </c>
      <c r="C44" s="11">
        <v>3</v>
      </c>
      <c r="D44" s="14"/>
      <c r="E44" s="2"/>
      <c r="F44" s="2"/>
      <c r="G44" s="2"/>
      <c r="H44" s="2"/>
      <c r="I44" s="2"/>
      <c r="J44" s="2"/>
      <c r="K44" s="2"/>
      <c r="L44" s="2"/>
      <c r="M44" s="2">
        <v>895.24</v>
      </c>
      <c r="N44" s="2">
        <v>895.24</v>
      </c>
      <c r="O44" s="2">
        <v>895.24</v>
      </c>
      <c r="P44" s="2"/>
      <c r="Q44" s="2"/>
      <c r="R44" s="2"/>
      <c r="S44" s="2"/>
      <c r="T44" s="2"/>
      <c r="U44" s="2"/>
      <c r="V44" s="2"/>
      <c r="W44" s="2"/>
      <c r="X44" s="17"/>
      <c r="Y44" s="53">
        <f t="shared" si="0"/>
        <v>2685.7200000000003</v>
      </c>
    </row>
    <row r="45" spans="1:25" ht="30" customHeight="1" x14ac:dyDescent="0.3">
      <c r="A45" s="13" t="s">
        <v>20</v>
      </c>
      <c r="B45" s="11">
        <v>10</v>
      </c>
      <c r="C45" s="11">
        <v>5</v>
      </c>
      <c r="D45" s="14"/>
      <c r="E45" s="2"/>
      <c r="F45" s="2"/>
      <c r="G45" s="2"/>
      <c r="H45" s="2"/>
      <c r="I45" s="2"/>
      <c r="J45" s="2"/>
      <c r="K45" s="2"/>
      <c r="L45" s="2"/>
      <c r="M45" s="2">
        <v>3997.4</v>
      </c>
      <c r="N45" s="2">
        <v>3997.4</v>
      </c>
      <c r="O45" s="2">
        <v>3997.4</v>
      </c>
      <c r="P45" s="2">
        <v>3997.4</v>
      </c>
      <c r="Q45" s="2">
        <v>3997.41</v>
      </c>
      <c r="R45" s="2"/>
      <c r="S45" s="2"/>
      <c r="T45" s="2"/>
      <c r="U45" s="2"/>
      <c r="V45" s="2"/>
      <c r="W45" s="2"/>
      <c r="X45" s="17"/>
      <c r="Y45" s="53">
        <f t="shared" si="0"/>
        <v>19987.010000000002</v>
      </c>
    </row>
    <row r="46" spans="1:25" ht="30" customHeight="1" x14ac:dyDescent="0.3">
      <c r="A46" s="13" t="s">
        <v>19</v>
      </c>
      <c r="B46" s="11">
        <v>11</v>
      </c>
      <c r="C46" s="11">
        <v>2</v>
      </c>
      <c r="D46" s="14"/>
      <c r="E46" s="2"/>
      <c r="F46" s="2"/>
      <c r="G46" s="2"/>
      <c r="H46" s="2"/>
      <c r="I46" s="2"/>
      <c r="J46" s="2"/>
      <c r="K46" s="2"/>
      <c r="L46" s="2"/>
      <c r="M46" s="2"/>
      <c r="N46" s="2">
        <v>533.98</v>
      </c>
      <c r="O46" s="2">
        <v>533.97</v>
      </c>
      <c r="P46" s="2"/>
      <c r="Q46" s="2"/>
      <c r="R46" s="2"/>
      <c r="S46" s="2"/>
      <c r="T46" s="2"/>
      <c r="U46" s="2"/>
      <c r="V46" s="2"/>
      <c r="W46" s="2"/>
      <c r="X46" s="17"/>
      <c r="Y46" s="53">
        <f t="shared" si="0"/>
        <v>1067.95</v>
      </c>
    </row>
    <row r="47" spans="1:25" ht="30" customHeight="1" x14ac:dyDescent="0.3">
      <c r="A47" s="13" t="s">
        <v>35</v>
      </c>
      <c r="B47" s="11">
        <v>11</v>
      </c>
      <c r="C47" s="11">
        <v>1</v>
      </c>
      <c r="D47" s="14"/>
      <c r="E47" s="2"/>
      <c r="F47" s="2"/>
      <c r="G47" s="2"/>
      <c r="H47" s="2"/>
      <c r="I47" s="2"/>
      <c r="J47" s="2"/>
      <c r="K47" s="2"/>
      <c r="L47" s="2"/>
      <c r="M47" s="2"/>
      <c r="N47" s="2">
        <v>1404.92</v>
      </c>
      <c r="O47" s="2"/>
      <c r="P47" s="2"/>
      <c r="Q47" s="2"/>
      <c r="R47" s="2"/>
      <c r="S47" s="2"/>
      <c r="T47" s="2"/>
      <c r="U47" s="2"/>
      <c r="V47" s="2"/>
      <c r="W47" s="2"/>
      <c r="X47" s="17"/>
      <c r="Y47" s="53">
        <f t="shared" si="0"/>
        <v>1404.92</v>
      </c>
    </row>
    <row r="48" spans="1:25" ht="30" customHeight="1" x14ac:dyDescent="0.3">
      <c r="A48" s="13" t="s">
        <v>36</v>
      </c>
      <c r="B48" s="11">
        <v>11</v>
      </c>
      <c r="C48" s="11">
        <v>2</v>
      </c>
      <c r="D48" s="14"/>
      <c r="E48" s="2"/>
      <c r="F48" s="2"/>
      <c r="G48" s="2"/>
      <c r="H48" s="2"/>
      <c r="I48" s="2"/>
      <c r="J48" s="2"/>
      <c r="K48" s="2"/>
      <c r="L48" s="2"/>
      <c r="M48" s="2"/>
      <c r="N48" s="2">
        <v>1296.43</v>
      </c>
      <c r="O48" s="2">
        <v>1296.43</v>
      </c>
      <c r="P48" s="2"/>
      <c r="Q48" s="2"/>
      <c r="R48" s="2"/>
      <c r="S48" s="2"/>
      <c r="T48" s="2"/>
      <c r="U48" s="2"/>
      <c r="V48" s="2"/>
      <c r="W48" s="2"/>
      <c r="X48" s="17"/>
      <c r="Y48" s="53">
        <f t="shared" si="0"/>
        <v>2592.86</v>
      </c>
    </row>
    <row r="49" spans="1:25" ht="30" customHeight="1" x14ac:dyDescent="0.3">
      <c r="A49" s="13" t="s">
        <v>18</v>
      </c>
      <c r="B49" s="11">
        <v>11</v>
      </c>
      <c r="C49" s="11">
        <v>5</v>
      </c>
      <c r="D49" s="14"/>
      <c r="E49" s="2"/>
      <c r="F49" s="2"/>
      <c r="G49" s="2"/>
      <c r="H49" s="2"/>
      <c r="I49" s="2"/>
      <c r="J49" s="2"/>
      <c r="K49" s="2"/>
      <c r="L49" s="2"/>
      <c r="M49" s="2"/>
      <c r="N49" s="2">
        <v>1973.37</v>
      </c>
      <c r="O49" s="2">
        <v>1973.37</v>
      </c>
      <c r="P49" s="2">
        <v>1973.37</v>
      </c>
      <c r="Q49" s="2">
        <v>1973.37</v>
      </c>
      <c r="R49" s="2">
        <v>1973.4</v>
      </c>
      <c r="S49" s="2"/>
      <c r="T49" s="2"/>
      <c r="U49" s="2"/>
      <c r="V49" s="2"/>
      <c r="W49" s="2"/>
      <c r="X49" s="17"/>
      <c r="Y49" s="53">
        <f t="shared" si="0"/>
        <v>9866.8799999999992</v>
      </c>
    </row>
    <row r="50" spans="1:25" ht="30" customHeight="1" x14ac:dyDescent="0.3">
      <c r="A50" s="13" t="s">
        <v>54</v>
      </c>
      <c r="B50" s="11">
        <v>12</v>
      </c>
      <c r="C50" s="11">
        <v>1</v>
      </c>
      <c r="D50" s="14"/>
      <c r="E50" s="2"/>
      <c r="F50" s="2"/>
      <c r="G50" s="2"/>
      <c r="H50" s="2"/>
      <c r="I50" s="2"/>
      <c r="J50" s="2"/>
      <c r="K50" s="2"/>
      <c r="L50" s="2"/>
      <c r="M50" s="2"/>
      <c r="N50" s="2"/>
      <c r="O50" s="2">
        <v>5001.28</v>
      </c>
      <c r="P50" s="2"/>
      <c r="Q50" s="2"/>
      <c r="R50" s="2"/>
      <c r="S50" s="2"/>
      <c r="T50" s="2"/>
      <c r="U50" s="2"/>
      <c r="V50" s="2"/>
      <c r="W50" s="2"/>
      <c r="X50" s="17"/>
      <c r="Y50" s="53">
        <f t="shared" si="0"/>
        <v>5001.28</v>
      </c>
    </row>
    <row r="51" spans="1:25" ht="30" customHeight="1" x14ac:dyDescent="0.3">
      <c r="A51" s="13" t="s">
        <v>31</v>
      </c>
      <c r="B51" s="11">
        <v>12</v>
      </c>
      <c r="C51" s="11">
        <v>4</v>
      </c>
      <c r="D51" s="14"/>
      <c r="E51" s="2"/>
      <c r="F51" s="2"/>
      <c r="G51" s="2"/>
      <c r="H51" s="2"/>
      <c r="I51" s="2"/>
      <c r="J51" s="2"/>
      <c r="K51" s="2"/>
      <c r="L51" s="2"/>
      <c r="M51" s="2"/>
      <c r="N51" s="2"/>
      <c r="O51" s="2">
        <v>11280.46</v>
      </c>
      <c r="P51" s="2">
        <v>11280.46</v>
      </c>
      <c r="Q51" s="2">
        <v>11280.46</v>
      </c>
      <c r="R51" s="2">
        <v>11280.49</v>
      </c>
      <c r="S51" s="2"/>
      <c r="T51" s="2"/>
      <c r="U51" s="2"/>
      <c r="V51" s="2"/>
      <c r="W51" s="2"/>
      <c r="X51" s="17"/>
      <c r="Y51" s="53">
        <f t="shared" si="0"/>
        <v>45121.869999999995</v>
      </c>
    </row>
    <row r="52" spans="1:25" ht="30" customHeight="1" x14ac:dyDescent="0.3">
      <c r="A52" s="13" t="s">
        <v>85</v>
      </c>
      <c r="B52" s="11">
        <v>12</v>
      </c>
      <c r="C52" s="11">
        <v>3</v>
      </c>
      <c r="D52" s="14"/>
      <c r="E52" s="2"/>
      <c r="F52" s="2"/>
      <c r="G52" s="2"/>
      <c r="H52" s="2"/>
      <c r="I52" s="2"/>
      <c r="J52" s="2"/>
      <c r="K52" s="2"/>
      <c r="L52" s="2"/>
      <c r="M52" s="2"/>
      <c r="N52" s="2"/>
      <c r="O52" s="2">
        <v>23681.57</v>
      </c>
      <c r="P52" s="2">
        <v>23681.57</v>
      </c>
      <c r="Q52" s="2">
        <v>23681.57</v>
      </c>
      <c r="R52" s="2"/>
      <c r="S52" s="2"/>
      <c r="T52" s="2"/>
      <c r="U52" s="2"/>
      <c r="V52" s="2"/>
      <c r="W52" s="2"/>
      <c r="X52" s="17"/>
      <c r="Y52" s="53">
        <f t="shared" si="0"/>
        <v>71044.709999999992</v>
      </c>
    </row>
    <row r="53" spans="1:25" ht="30" customHeight="1" x14ac:dyDescent="0.3">
      <c r="A53" s="13" t="s">
        <v>62</v>
      </c>
      <c r="B53" s="11">
        <v>13</v>
      </c>
      <c r="C53" s="11">
        <v>1</v>
      </c>
      <c r="D53" s="14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>
        <v>92252.93</v>
      </c>
      <c r="Q53" s="2"/>
      <c r="R53" s="2"/>
      <c r="S53" s="2"/>
      <c r="T53" s="2"/>
      <c r="U53" s="2"/>
      <c r="V53" s="2"/>
      <c r="W53" s="2"/>
      <c r="X53" s="17"/>
      <c r="Y53" s="53">
        <f t="shared" si="0"/>
        <v>92252.93</v>
      </c>
    </row>
    <row r="54" spans="1:25" ht="30" customHeight="1" x14ac:dyDescent="0.3">
      <c r="A54" s="13" t="s">
        <v>33</v>
      </c>
      <c r="B54" s="11">
        <v>13</v>
      </c>
      <c r="C54" s="11">
        <v>2</v>
      </c>
      <c r="D54" s="14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>
        <v>1351.22</v>
      </c>
      <c r="Q54" s="2">
        <v>1351.22</v>
      </c>
      <c r="R54" s="2"/>
      <c r="S54" s="2"/>
      <c r="T54" s="2"/>
      <c r="U54" s="2"/>
      <c r="V54" s="2"/>
      <c r="W54" s="2"/>
      <c r="X54" s="17"/>
      <c r="Y54" s="53">
        <f t="shared" si="0"/>
        <v>2702.44</v>
      </c>
    </row>
    <row r="55" spans="1:25" s="27" customFormat="1" ht="30" customHeight="1" x14ac:dyDescent="0.3">
      <c r="A55" s="22" t="s">
        <v>61</v>
      </c>
      <c r="B55" s="24">
        <v>13</v>
      </c>
      <c r="C55" s="24">
        <v>3</v>
      </c>
      <c r="D55" s="25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>
        <v>3550.48</v>
      </c>
      <c r="Q55" s="16">
        <v>3550.48</v>
      </c>
      <c r="R55" s="16">
        <v>3550.47</v>
      </c>
      <c r="S55" s="16"/>
      <c r="T55" s="16"/>
      <c r="U55" s="16"/>
      <c r="V55" s="16"/>
      <c r="W55" s="16"/>
      <c r="X55" s="26"/>
      <c r="Y55" s="53">
        <f t="shared" si="0"/>
        <v>10651.43</v>
      </c>
    </row>
    <row r="56" spans="1:25" ht="30" customHeight="1" x14ac:dyDescent="0.3">
      <c r="A56" s="13" t="s">
        <v>38</v>
      </c>
      <c r="B56" s="11">
        <v>14</v>
      </c>
      <c r="C56" s="11">
        <v>1</v>
      </c>
      <c r="D56" s="14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>
        <v>691.57</v>
      </c>
      <c r="R56" s="2"/>
      <c r="S56" s="2"/>
      <c r="T56" s="2"/>
      <c r="U56" s="2"/>
      <c r="V56" s="2"/>
      <c r="W56" s="2"/>
      <c r="X56" s="17"/>
      <c r="Y56" s="53">
        <f t="shared" si="0"/>
        <v>691.57</v>
      </c>
    </row>
    <row r="57" spans="1:25" ht="30" customHeight="1" x14ac:dyDescent="0.3">
      <c r="A57" s="13" t="s">
        <v>80</v>
      </c>
      <c r="B57" s="11">
        <v>14</v>
      </c>
      <c r="C57" s="11">
        <v>4</v>
      </c>
      <c r="D57" s="14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>
        <v>8094.41</v>
      </c>
      <c r="R57" s="2">
        <v>8094.41</v>
      </c>
      <c r="S57" s="2">
        <v>8094.41</v>
      </c>
      <c r="T57" s="2">
        <v>8094.43</v>
      </c>
      <c r="U57" s="2"/>
      <c r="V57" s="2"/>
      <c r="W57" s="2"/>
      <c r="X57" s="28"/>
      <c r="Y57" s="53">
        <f t="shared" si="0"/>
        <v>32377.66</v>
      </c>
    </row>
    <row r="58" spans="1:25" ht="30" customHeight="1" x14ac:dyDescent="0.3">
      <c r="A58" s="13" t="s">
        <v>32</v>
      </c>
      <c r="B58" s="11">
        <v>14</v>
      </c>
      <c r="C58" s="11">
        <v>2</v>
      </c>
      <c r="D58" s="14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>
        <v>838.23</v>
      </c>
      <c r="R58" s="2">
        <v>838.24</v>
      </c>
      <c r="S58" s="2"/>
      <c r="T58" s="2"/>
      <c r="U58" s="2"/>
      <c r="V58" s="2"/>
      <c r="W58" s="2"/>
      <c r="X58" s="17"/>
      <c r="Y58" s="53">
        <f t="shared" si="0"/>
        <v>1676.47</v>
      </c>
    </row>
    <row r="59" spans="1:25" ht="30" customHeight="1" x14ac:dyDescent="0.3">
      <c r="A59" s="13" t="s">
        <v>51</v>
      </c>
      <c r="B59" s="11">
        <v>14</v>
      </c>
      <c r="C59" s="11">
        <v>2</v>
      </c>
      <c r="D59" s="14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>
        <v>361.48</v>
      </c>
      <c r="R59" s="2">
        <v>361.48</v>
      </c>
      <c r="S59" s="2"/>
      <c r="T59" s="2"/>
      <c r="U59" s="2"/>
      <c r="V59" s="2"/>
      <c r="W59" s="2"/>
      <c r="X59" s="17"/>
      <c r="Y59" s="53">
        <f t="shared" si="0"/>
        <v>722.96</v>
      </c>
    </row>
    <row r="60" spans="1:25" ht="30" customHeight="1" x14ac:dyDescent="0.3">
      <c r="A60" s="13" t="s">
        <v>60</v>
      </c>
      <c r="B60" s="11">
        <v>14</v>
      </c>
      <c r="C60" s="11">
        <v>1</v>
      </c>
      <c r="D60" s="14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>
        <v>11359.23</v>
      </c>
      <c r="R60" s="2"/>
      <c r="S60" s="2"/>
      <c r="T60" s="2"/>
      <c r="U60" s="2"/>
      <c r="V60" s="2"/>
      <c r="W60" s="2"/>
      <c r="X60" s="17"/>
      <c r="Y60" s="53">
        <f t="shared" si="0"/>
        <v>11359.23</v>
      </c>
    </row>
    <row r="61" spans="1:25" ht="30" customHeight="1" x14ac:dyDescent="0.3">
      <c r="A61" s="13" t="s">
        <v>30</v>
      </c>
      <c r="B61" s="11">
        <v>14</v>
      </c>
      <c r="C61" s="11">
        <v>2</v>
      </c>
      <c r="D61" s="14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>
        <v>2361.9899999999998</v>
      </c>
      <c r="R61" s="2">
        <v>2361.9899999999998</v>
      </c>
      <c r="S61" s="2"/>
      <c r="T61" s="2"/>
      <c r="U61" s="2"/>
      <c r="V61" s="2"/>
      <c r="W61" s="2"/>
      <c r="X61" s="17"/>
      <c r="Y61" s="53">
        <f t="shared" si="0"/>
        <v>4723.9799999999996</v>
      </c>
    </row>
    <row r="62" spans="1:25" ht="30" customHeight="1" x14ac:dyDescent="0.3">
      <c r="A62" s="13" t="s">
        <v>22</v>
      </c>
      <c r="B62" s="11">
        <v>15</v>
      </c>
      <c r="C62" s="11">
        <v>4</v>
      </c>
      <c r="D62" s="14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>
        <v>12523.87</v>
      </c>
      <c r="S62" s="2">
        <v>12523.87</v>
      </c>
      <c r="T62" s="2">
        <v>12523.87</v>
      </c>
      <c r="U62" s="2">
        <v>12523.88</v>
      </c>
      <c r="V62" s="2"/>
      <c r="W62" s="2"/>
      <c r="X62" s="17"/>
      <c r="Y62" s="53">
        <f t="shared" si="0"/>
        <v>50095.49</v>
      </c>
    </row>
    <row r="63" spans="1:25" ht="30" customHeight="1" x14ac:dyDescent="0.3">
      <c r="A63" s="13" t="s">
        <v>50</v>
      </c>
      <c r="B63" s="11">
        <v>16</v>
      </c>
      <c r="C63" s="11">
        <v>2</v>
      </c>
      <c r="D63" s="14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>
        <v>7934.16</v>
      </c>
      <c r="T63" s="2">
        <v>7934.15</v>
      </c>
      <c r="U63" s="2"/>
      <c r="V63" s="2"/>
      <c r="W63" s="2"/>
      <c r="X63" s="17"/>
      <c r="Y63" s="53">
        <f>SUM(D63:X63)</f>
        <v>15868.31</v>
      </c>
    </row>
    <row r="64" spans="1:25" ht="30" customHeight="1" x14ac:dyDescent="0.3">
      <c r="A64" s="13" t="s">
        <v>43</v>
      </c>
      <c r="B64" s="11">
        <v>16</v>
      </c>
      <c r="C64" s="11">
        <v>2</v>
      </c>
      <c r="D64" s="14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>
        <v>2677.47</v>
      </c>
      <c r="T64" s="2">
        <v>2677.47</v>
      </c>
      <c r="U64" s="2"/>
      <c r="V64" s="2"/>
      <c r="W64" s="2"/>
      <c r="X64" s="17"/>
      <c r="Y64" s="53">
        <f t="shared" si="0"/>
        <v>5354.94</v>
      </c>
    </row>
    <row r="65" spans="1:25" ht="30" customHeight="1" x14ac:dyDescent="0.3">
      <c r="A65" s="13" t="s">
        <v>37</v>
      </c>
      <c r="B65" s="11">
        <v>16</v>
      </c>
      <c r="C65" s="11">
        <v>2</v>
      </c>
      <c r="D65" s="14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>
        <v>1905.75</v>
      </c>
      <c r="T65" s="2">
        <v>1905.75</v>
      </c>
      <c r="U65" s="2"/>
      <c r="V65" s="2"/>
      <c r="W65" s="2"/>
      <c r="X65" s="17"/>
      <c r="Y65" s="53">
        <f t="shared" si="0"/>
        <v>3811.5</v>
      </c>
    </row>
    <row r="66" spans="1:25" ht="30" customHeight="1" x14ac:dyDescent="0.3">
      <c r="A66" s="13" t="s">
        <v>39</v>
      </c>
      <c r="B66" s="11">
        <v>16</v>
      </c>
      <c r="C66" s="11">
        <v>6</v>
      </c>
      <c r="D66" s="14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>
        <v>2333.37</v>
      </c>
      <c r="T66" s="2">
        <v>2333.37</v>
      </c>
      <c r="U66" s="2">
        <v>2333.37</v>
      </c>
      <c r="V66" s="2">
        <v>2333.37</v>
      </c>
      <c r="W66" s="2">
        <v>2333.37</v>
      </c>
      <c r="X66" s="2">
        <v>2333.41</v>
      </c>
      <c r="Y66" s="53">
        <f t="shared" si="0"/>
        <v>14000.259999999998</v>
      </c>
    </row>
    <row r="67" spans="1:25" ht="30" customHeight="1" x14ac:dyDescent="0.3">
      <c r="A67" s="13" t="s">
        <v>40</v>
      </c>
      <c r="B67" s="11">
        <v>16</v>
      </c>
      <c r="C67" s="11">
        <v>3</v>
      </c>
      <c r="D67" s="14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>
        <v>24161.119999999999</v>
      </c>
      <c r="T67" s="2">
        <v>24161.119999999999</v>
      </c>
      <c r="U67" s="2">
        <v>24161.119999999999</v>
      </c>
      <c r="V67" s="2"/>
      <c r="W67" s="2"/>
      <c r="X67" s="17"/>
      <c r="Y67" s="53">
        <f t="shared" si="0"/>
        <v>72483.360000000001</v>
      </c>
    </row>
    <row r="68" spans="1:25" ht="30" customHeight="1" x14ac:dyDescent="0.3">
      <c r="A68" s="13" t="s">
        <v>81</v>
      </c>
      <c r="B68" s="11">
        <v>16</v>
      </c>
      <c r="C68" s="11">
        <v>5</v>
      </c>
      <c r="D68" s="14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>
        <v>16527.23</v>
      </c>
      <c r="T68" s="2">
        <v>16527.23</v>
      </c>
      <c r="U68" s="2">
        <v>16527.23</v>
      </c>
      <c r="V68" s="2">
        <v>16527.23</v>
      </c>
      <c r="W68" s="2">
        <v>16527.259999999998</v>
      </c>
      <c r="X68" s="17"/>
      <c r="Y68" s="53">
        <f t="shared" si="0"/>
        <v>82636.179999999993</v>
      </c>
    </row>
    <row r="69" spans="1:25" ht="30" customHeight="1" x14ac:dyDescent="0.3">
      <c r="A69" s="13" t="s">
        <v>55</v>
      </c>
      <c r="B69" s="11">
        <v>16</v>
      </c>
      <c r="C69" s="11">
        <v>3</v>
      </c>
      <c r="D69" s="14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>
        <v>514.46</v>
      </c>
      <c r="T69" s="2">
        <v>514.46</v>
      </c>
      <c r="U69" s="2">
        <v>514.45000000000005</v>
      </c>
      <c r="V69" s="2"/>
      <c r="W69" s="2"/>
      <c r="X69" s="17"/>
      <c r="Y69" s="53">
        <f t="shared" ref="Y69:Y87" si="1">SUM(D69:X69)</f>
        <v>1543.3700000000001</v>
      </c>
    </row>
    <row r="70" spans="1:25" ht="30" customHeight="1" x14ac:dyDescent="0.3">
      <c r="A70" s="13" t="s">
        <v>41</v>
      </c>
      <c r="B70" s="11">
        <v>17</v>
      </c>
      <c r="C70" s="11">
        <v>2</v>
      </c>
      <c r="D70" s="14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>
        <v>18025.88</v>
      </c>
      <c r="U70" s="2">
        <v>18025.88</v>
      </c>
      <c r="V70" s="2"/>
      <c r="W70" s="2"/>
      <c r="X70" s="17"/>
      <c r="Y70" s="53">
        <f t="shared" si="1"/>
        <v>36051.760000000002</v>
      </c>
    </row>
    <row r="71" spans="1:25" ht="30" customHeight="1" x14ac:dyDescent="0.3">
      <c r="A71" s="13" t="s">
        <v>59</v>
      </c>
      <c r="B71" s="11">
        <v>17</v>
      </c>
      <c r="C71" s="11">
        <v>2</v>
      </c>
      <c r="D71" s="14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>
        <v>2087.63</v>
      </c>
      <c r="U71" s="2">
        <v>2087.64</v>
      </c>
      <c r="V71" s="2"/>
      <c r="W71" s="2"/>
      <c r="X71" s="17"/>
      <c r="Y71" s="53">
        <f t="shared" si="1"/>
        <v>4175.2700000000004</v>
      </c>
    </row>
    <row r="72" spans="1:25" ht="30" customHeight="1" x14ac:dyDescent="0.3">
      <c r="A72" s="13" t="s">
        <v>84</v>
      </c>
      <c r="B72" s="11">
        <v>18</v>
      </c>
      <c r="C72" s="11">
        <v>2</v>
      </c>
      <c r="D72" s="14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>
        <v>7359.54</v>
      </c>
      <c r="V72" s="2">
        <v>7359.54</v>
      </c>
      <c r="W72" s="2"/>
      <c r="X72" s="17"/>
      <c r="Y72" s="53">
        <f t="shared" si="1"/>
        <v>14719.08</v>
      </c>
    </row>
    <row r="73" spans="1:25" ht="30" customHeight="1" x14ac:dyDescent="0.3">
      <c r="A73" s="13" t="s">
        <v>49</v>
      </c>
      <c r="B73" s="11">
        <v>18</v>
      </c>
      <c r="C73" s="11">
        <v>1</v>
      </c>
      <c r="D73" s="14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>
        <v>1149.1600000000001</v>
      </c>
      <c r="V73" s="2"/>
      <c r="W73" s="2"/>
      <c r="X73" s="17"/>
      <c r="Y73" s="53">
        <f t="shared" si="1"/>
        <v>1149.1600000000001</v>
      </c>
    </row>
    <row r="74" spans="1:25" ht="30" customHeight="1" x14ac:dyDescent="0.3">
      <c r="A74" s="13" t="s">
        <v>45</v>
      </c>
      <c r="B74" s="11">
        <v>18</v>
      </c>
      <c r="C74" s="11">
        <v>3</v>
      </c>
      <c r="D74" s="14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>
        <v>10606.77</v>
      </c>
      <c r="V74" s="2">
        <v>10606.77</v>
      </c>
      <c r="W74" s="2">
        <v>10606.78</v>
      </c>
      <c r="X74" s="17"/>
      <c r="Y74" s="53">
        <f t="shared" si="1"/>
        <v>31820.32</v>
      </c>
    </row>
    <row r="75" spans="1:25" ht="30" customHeight="1" x14ac:dyDescent="0.3">
      <c r="A75" s="13" t="s">
        <v>44</v>
      </c>
      <c r="B75" s="11">
        <v>18</v>
      </c>
      <c r="C75" s="11">
        <v>3</v>
      </c>
      <c r="D75" s="14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>
        <v>30190.43</v>
      </c>
      <c r="V75" s="2">
        <v>30190.43</v>
      </c>
      <c r="W75" s="2">
        <v>30190.44</v>
      </c>
      <c r="X75" s="17"/>
      <c r="Y75" s="53">
        <f t="shared" si="1"/>
        <v>90571.3</v>
      </c>
    </row>
    <row r="76" spans="1:25" ht="30" customHeight="1" x14ac:dyDescent="0.3">
      <c r="A76" s="13" t="s">
        <v>48</v>
      </c>
      <c r="B76" s="11">
        <v>18</v>
      </c>
      <c r="C76" s="11">
        <v>1</v>
      </c>
      <c r="D76" s="14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>
        <v>5312.15</v>
      </c>
      <c r="V76" s="2"/>
      <c r="W76" s="2"/>
      <c r="X76" s="17"/>
      <c r="Y76" s="53">
        <f t="shared" si="1"/>
        <v>5312.15</v>
      </c>
    </row>
    <row r="77" spans="1:25" ht="30" customHeight="1" x14ac:dyDescent="0.3">
      <c r="A77" s="22" t="s">
        <v>47</v>
      </c>
      <c r="B77" s="11">
        <v>18</v>
      </c>
      <c r="C77" s="11">
        <v>2</v>
      </c>
      <c r="D77" s="14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>
        <v>22354.65</v>
      </c>
      <c r="V77" s="2">
        <v>22354.66</v>
      </c>
      <c r="W77" s="2"/>
      <c r="X77" s="17"/>
      <c r="Y77" s="53">
        <f t="shared" si="1"/>
        <v>44709.31</v>
      </c>
    </row>
    <row r="78" spans="1:25" ht="30" customHeight="1" x14ac:dyDescent="0.3">
      <c r="A78" s="13" t="s">
        <v>46</v>
      </c>
      <c r="B78" s="11">
        <v>20</v>
      </c>
      <c r="C78" s="11">
        <v>2</v>
      </c>
      <c r="D78" s="14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>
        <v>3634.91</v>
      </c>
      <c r="X78" s="2">
        <v>3634.91</v>
      </c>
      <c r="Y78" s="53">
        <f t="shared" si="1"/>
        <v>7269.82</v>
      </c>
    </row>
    <row r="79" spans="1:25" ht="30" customHeight="1" x14ac:dyDescent="0.3">
      <c r="A79" s="13" t="s">
        <v>52</v>
      </c>
      <c r="B79" s="11">
        <v>20</v>
      </c>
      <c r="C79" s="11">
        <v>2</v>
      </c>
      <c r="D79" s="14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>
        <v>563.58000000000004</v>
      </c>
      <c r="X79" s="2">
        <v>563.58000000000004</v>
      </c>
      <c r="Y79" s="53">
        <f t="shared" si="1"/>
        <v>1127.1600000000001</v>
      </c>
    </row>
    <row r="80" spans="1:25" ht="30" customHeight="1" x14ac:dyDescent="0.3">
      <c r="A80" s="13" t="s">
        <v>90</v>
      </c>
      <c r="B80" s="11">
        <v>20</v>
      </c>
      <c r="C80" s="11">
        <v>2</v>
      </c>
      <c r="D80" s="14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>
        <v>12303.05</v>
      </c>
      <c r="X80" s="2">
        <v>12303.05</v>
      </c>
      <c r="Y80" s="53">
        <f t="shared" si="1"/>
        <v>24606.1</v>
      </c>
    </row>
    <row r="81" spans="1:25" ht="30" customHeight="1" x14ac:dyDescent="0.3">
      <c r="A81" s="13" t="s">
        <v>87</v>
      </c>
      <c r="B81" s="11">
        <v>20</v>
      </c>
      <c r="C81" s="11">
        <v>1</v>
      </c>
      <c r="D81" s="14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>
        <v>8355.1299999999992</v>
      </c>
      <c r="X81" s="17"/>
      <c r="Y81" s="53">
        <f t="shared" si="1"/>
        <v>8355.1299999999992</v>
      </c>
    </row>
    <row r="82" spans="1:25" ht="30" customHeight="1" x14ac:dyDescent="0.3">
      <c r="A82" s="13" t="s">
        <v>79</v>
      </c>
      <c r="B82" s="11">
        <v>21</v>
      </c>
      <c r="C82" s="11">
        <v>1</v>
      </c>
      <c r="D82" s="14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17">
        <v>584.77</v>
      </c>
      <c r="Y82" s="53">
        <f t="shared" si="1"/>
        <v>584.77</v>
      </c>
    </row>
    <row r="83" spans="1:25" ht="30" customHeight="1" x14ac:dyDescent="0.3">
      <c r="A83" s="13" t="s">
        <v>83</v>
      </c>
      <c r="B83" s="11">
        <v>21</v>
      </c>
      <c r="C83" s="11">
        <v>1</v>
      </c>
      <c r="D83" s="18"/>
      <c r="E83" s="19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">
        <v>5688.1</v>
      </c>
      <c r="Y83" s="53">
        <f t="shared" si="1"/>
        <v>5688.1</v>
      </c>
    </row>
    <row r="84" spans="1:25" ht="30" customHeight="1" x14ac:dyDescent="0.3">
      <c r="A84" s="13" t="s">
        <v>82</v>
      </c>
      <c r="B84" s="11">
        <v>20</v>
      </c>
      <c r="C84" s="11">
        <v>2</v>
      </c>
      <c r="D84" s="29"/>
      <c r="E84" s="30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>
        <v>3712.89</v>
      </c>
      <c r="X84" s="2">
        <v>3712.89</v>
      </c>
      <c r="Y84" s="53">
        <f t="shared" si="1"/>
        <v>7425.78</v>
      </c>
    </row>
    <row r="85" spans="1:25" ht="30" customHeight="1" x14ac:dyDescent="0.3">
      <c r="A85" s="13" t="s">
        <v>53</v>
      </c>
      <c r="B85" s="11">
        <v>21</v>
      </c>
      <c r="C85" s="11">
        <v>1</v>
      </c>
      <c r="D85" s="14"/>
      <c r="E85" s="2"/>
      <c r="F85" s="2"/>
      <c r="G85" s="21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>
        <v>4749.95</v>
      </c>
      <c r="Y85" s="53">
        <f t="shared" si="1"/>
        <v>4749.95</v>
      </c>
    </row>
    <row r="86" spans="1:25" ht="30" customHeight="1" x14ac:dyDescent="0.3">
      <c r="A86" s="13" t="s">
        <v>88</v>
      </c>
      <c r="B86" s="11">
        <v>21</v>
      </c>
      <c r="C86" s="11">
        <v>1</v>
      </c>
      <c r="D86" s="14"/>
      <c r="E86" s="2"/>
      <c r="F86" s="2"/>
      <c r="G86" s="21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>
        <v>1481.82</v>
      </c>
      <c r="Y86" s="53">
        <f t="shared" si="1"/>
        <v>1481.82</v>
      </c>
    </row>
    <row r="87" spans="1:25" ht="30" customHeight="1" x14ac:dyDescent="0.3">
      <c r="A87" s="13" t="s">
        <v>86</v>
      </c>
      <c r="B87" s="11">
        <v>21</v>
      </c>
      <c r="C87" s="11">
        <v>1</v>
      </c>
      <c r="D87" s="14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>
        <v>1463.67</v>
      </c>
      <c r="Y87" s="53">
        <f t="shared" si="1"/>
        <v>1463.67</v>
      </c>
    </row>
    <row r="88" spans="1:25" ht="15" customHeight="1" x14ac:dyDescent="0.3">
      <c r="Y88" s="17"/>
    </row>
    <row r="89" spans="1:25" ht="30" customHeight="1" x14ac:dyDescent="0.3">
      <c r="B89" s="48" t="s">
        <v>64</v>
      </c>
      <c r="C89" s="48"/>
      <c r="D89" s="35">
        <v>1</v>
      </c>
      <c r="E89" s="36"/>
      <c r="F89" s="36"/>
      <c r="G89" s="37"/>
      <c r="H89" s="33">
        <v>2</v>
      </c>
      <c r="I89" s="33"/>
      <c r="J89" s="33"/>
      <c r="K89" s="33"/>
      <c r="L89" s="35">
        <v>3</v>
      </c>
      <c r="M89" s="36"/>
      <c r="N89" s="36"/>
      <c r="O89" s="37"/>
      <c r="P89" s="33">
        <v>4</v>
      </c>
      <c r="Q89" s="33"/>
      <c r="R89" s="33"/>
      <c r="S89" s="33"/>
      <c r="T89" s="35">
        <v>5</v>
      </c>
      <c r="U89" s="36"/>
      <c r="V89" s="36"/>
      <c r="W89" s="36"/>
      <c r="X89" s="37"/>
      <c r="Y89" s="51" t="s">
        <v>89</v>
      </c>
    </row>
    <row r="90" spans="1:25" ht="30" customHeight="1" x14ac:dyDescent="0.3">
      <c r="B90" s="48" t="s">
        <v>91</v>
      </c>
      <c r="C90" s="48"/>
      <c r="D90" s="40">
        <f>SUM(D5:G87)</f>
        <v>192377.02999999997</v>
      </c>
      <c r="E90" s="41"/>
      <c r="F90" s="41"/>
      <c r="G90" s="42"/>
      <c r="H90" s="34">
        <f>SUM(H5:K87)</f>
        <v>285473.29999999993</v>
      </c>
      <c r="I90" s="34"/>
      <c r="J90" s="34"/>
      <c r="K90" s="34"/>
      <c r="L90" s="40">
        <f>SUM(L5:O87)</f>
        <v>328027.07000000007</v>
      </c>
      <c r="M90" s="41"/>
      <c r="N90" s="41"/>
      <c r="O90" s="42"/>
      <c r="P90" s="34">
        <f>SUM(P5:S87)</f>
        <v>379576.47999999981</v>
      </c>
      <c r="Q90" s="34"/>
      <c r="R90" s="34"/>
      <c r="S90" s="34"/>
      <c r="T90" s="45">
        <f>SUM(T5:X87)</f>
        <v>494015.3600000001</v>
      </c>
      <c r="U90" s="46"/>
      <c r="V90" s="46"/>
      <c r="W90" s="46"/>
      <c r="X90" s="47"/>
      <c r="Y90" s="52">
        <f>D90+H90+L90+P90+T90</f>
        <v>1679469.2399999998</v>
      </c>
    </row>
    <row r="91" spans="1:25" ht="30" customHeight="1" x14ac:dyDescent="0.3">
      <c r="B91" s="32" t="s">
        <v>92</v>
      </c>
      <c r="C91" s="32"/>
      <c r="D91" s="40">
        <f>ROUND(0.13*D90,2)</f>
        <v>25009.01</v>
      </c>
      <c r="E91" s="41"/>
      <c r="F91" s="41"/>
      <c r="G91" s="42">
        <f>0.13*D90</f>
        <v>25009.013899999998</v>
      </c>
      <c r="H91" s="34">
        <f>ROUND(0.13*H90,2)</f>
        <v>37111.53</v>
      </c>
      <c r="I91" s="34"/>
      <c r="J91" s="34"/>
      <c r="K91" s="34">
        <f>0.13*H90</f>
        <v>37111.528999999995</v>
      </c>
      <c r="L91" s="40">
        <f>ROUND(0.13*L90,2)</f>
        <v>42643.519999999997</v>
      </c>
      <c r="M91" s="41"/>
      <c r="N91" s="41"/>
      <c r="O91" s="42">
        <f>0.13*L90</f>
        <v>42643.519100000012</v>
      </c>
      <c r="P91" s="34">
        <f>ROUND(0.13*P90,2)</f>
        <v>49344.94</v>
      </c>
      <c r="Q91" s="34"/>
      <c r="R91" s="34"/>
      <c r="S91" s="34">
        <f>0.13*P90</f>
        <v>49344.942399999978</v>
      </c>
      <c r="T91" s="45">
        <f>ROUND(0.13*T90,2)</f>
        <v>64222</v>
      </c>
      <c r="U91" s="46"/>
      <c r="V91" s="46"/>
      <c r="W91" s="46"/>
      <c r="X91" s="47"/>
      <c r="Y91" s="52">
        <f>D91+H91+L91+P91+T91</f>
        <v>218331</v>
      </c>
    </row>
    <row r="92" spans="1:25" ht="30" customHeight="1" x14ac:dyDescent="0.3">
      <c r="B92" s="32" t="s">
        <v>93</v>
      </c>
      <c r="C92" s="32"/>
      <c r="D92" s="40">
        <f>ROUND(0.06*D90,2)</f>
        <v>11542.62</v>
      </c>
      <c r="E92" s="41"/>
      <c r="F92" s="41"/>
      <c r="G92" s="42"/>
      <c r="H92" s="34">
        <f>ROUND(0.06*H90,2)</f>
        <v>17128.400000000001</v>
      </c>
      <c r="I92" s="34"/>
      <c r="J92" s="34"/>
      <c r="K92" s="34"/>
      <c r="L92" s="40">
        <f>ROUND(0.06*L90,2)</f>
        <v>19681.62</v>
      </c>
      <c r="M92" s="41"/>
      <c r="N92" s="41"/>
      <c r="O92" s="42"/>
      <c r="P92" s="34">
        <f>ROUND(0.06*P90,2)</f>
        <v>22774.59</v>
      </c>
      <c r="Q92" s="34"/>
      <c r="R92" s="34"/>
      <c r="S92" s="34"/>
      <c r="T92" s="45">
        <f>ROUND(0.06*T90,2)</f>
        <v>29640.92</v>
      </c>
      <c r="U92" s="46"/>
      <c r="V92" s="46"/>
      <c r="W92" s="46"/>
      <c r="X92" s="47"/>
      <c r="Y92" s="52">
        <f t="shared" ref="Y92:Y95" si="2">D92+H92+L92+P92+T92</f>
        <v>100768.15</v>
      </c>
    </row>
    <row r="93" spans="1:25" ht="30" customHeight="1" x14ac:dyDescent="0.3">
      <c r="B93" s="32" t="s">
        <v>94</v>
      </c>
      <c r="C93" s="32"/>
      <c r="D93" s="40">
        <f>D90+D91+D92</f>
        <v>228928.65999999997</v>
      </c>
      <c r="E93" s="41"/>
      <c r="F93" s="41"/>
      <c r="G93" s="42"/>
      <c r="H93" s="34">
        <f>H90+H91+H92</f>
        <v>339713.23</v>
      </c>
      <c r="I93" s="34"/>
      <c r="J93" s="34"/>
      <c r="K93" s="34"/>
      <c r="L93" s="40">
        <f>L90+L91+L92</f>
        <v>390352.21000000008</v>
      </c>
      <c r="M93" s="41"/>
      <c r="N93" s="41"/>
      <c r="O93" s="42"/>
      <c r="P93" s="34">
        <f>P90+P91+P92</f>
        <v>451696.00999999983</v>
      </c>
      <c r="Q93" s="34"/>
      <c r="R93" s="34"/>
      <c r="S93" s="34"/>
      <c r="T93" s="45">
        <f>T90+T91+T92</f>
        <v>587878.28000000014</v>
      </c>
      <c r="U93" s="46"/>
      <c r="V93" s="46"/>
      <c r="W93" s="46"/>
      <c r="X93" s="47"/>
      <c r="Y93" s="52">
        <f t="shared" si="2"/>
        <v>1998568.3900000001</v>
      </c>
    </row>
    <row r="94" spans="1:25" ht="30" customHeight="1" x14ac:dyDescent="0.3">
      <c r="B94" s="32" t="s">
        <v>95</v>
      </c>
      <c r="C94" s="32"/>
      <c r="D94" s="40">
        <f>0.21*D93</f>
        <v>48075.018599999996</v>
      </c>
      <c r="E94" s="41"/>
      <c r="F94" s="41"/>
      <c r="G94" s="42"/>
      <c r="H94" s="34">
        <f>0.21*H93</f>
        <v>71339.778299999991</v>
      </c>
      <c r="I94" s="34"/>
      <c r="J94" s="34"/>
      <c r="K94" s="34"/>
      <c r="L94" s="40">
        <f t="shared" ref="L94" si="3">0.21*L93</f>
        <v>81973.964100000012</v>
      </c>
      <c r="M94" s="41"/>
      <c r="N94" s="41"/>
      <c r="O94" s="42"/>
      <c r="P94" s="34">
        <f t="shared" ref="P94" si="4">0.21*P93</f>
        <v>94856.162099999958</v>
      </c>
      <c r="Q94" s="34"/>
      <c r="R94" s="34"/>
      <c r="S94" s="34"/>
      <c r="T94" s="45">
        <f>0.21*T93</f>
        <v>123454.43880000003</v>
      </c>
      <c r="U94" s="46"/>
      <c r="V94" s="46"/>
      <c r="W94" s="46"/>
      <c r="X94" s="47"/>
      <c r="Y94" s="52">
        <f t="shared" si="2"/>
        <v>419699.36190000002</v>
      </c>
    </row>
    <row r="95" spans="1:25" ht="30" customHeight="1" x14ac:dyDescent="0.3">
      <c r="B95" s="49" t="s">
        <v>96</v>
      </c>
      <c r="C95" s="50"/>
      <c r="D95" s="40">
        <f>D93+D94</f>
        <v>277003.67859999998</v>
      </c>
      <c r="E95" s="41"/>
      <c r="F95" s="41"/>
      <c r="G95" s="42"/>
      <c r="H95" s="34">
        <f>H93+H94</f>
        <v>411053.00829999999</v>
      </c>
      <c r="I95" s="34"/>
      <c r="J95" s="34"/>
      <c r="K95" s="34"/>
      <c r="L95" s="40">
        <f t="shared" ref="L95" si="5">L93+L94</f>
        <v>472326.17410000006</v>
      </c>
      <c r="M95" s="41"/>
      <c r="N95" s="41"/>
      <c r="O95" s="42"/>
      <c r="P95" s="34">
        <f t="shared" ref="P95" si="6">P93+P94</f>
        <v>546552.17209999985</v>
      </c>
      <c r="Q95" s="34"/>
      <c r="R95" s="34"/>
      <c r="S95" s="34"/>
      <c r="T95" s="45">
        <f>T93+T94</f>
        <v>711332.71880000015</v>
      </c>
      <c r="U95" s="46"/>
      <c r="V95" s="46"/>
      <c r="W95" s="46"/>
      <c r="X95" s="47"/>
      <c r="Y95" s="52">
        <f t="shared" si="2"/>
        <v>2418267.7519</v>
      </c>
    </row>
    <row r="96" spans="1:25" ht="30" customHeight="1" x14ac:dyDescent="0.3">
      <c r="B96" s="49" t="s">
        <v>97</v>
      </c>
      <c r="C96" s="50"/>
      <c r="D96" s="54">
        <f>D95</f>
        <v>277003.67859999998</v>
      </c>
      <c r="E96" s="55"/>
      <c r="F96" s="55"/>
      <c r="G96" s="56"/>
      <c r="H96" s="57">
        <f>H95+D96</f>
        <v>688056.68689999997</v>
      </c>
      <c r="I96" s="57"/>
      <c r="J96" s="57"/>
      <c r="K96" s="57"/>
      <c r="L96" s="54">
        <f>L95+H96</f>
        <v>1160382.861</v>
      </c>
      <c r="M96" s="55"/>
      <c r="N96" s="55"/>
      <c r="O96" s="56"/>
      <c r="P96" s="57">
        <f>P95+L96</f>
        <v>1706935.0330999999</v>
      </c>
      <c r="Q96" s="57"/>
      <c r="R96" s="57"/>
      <c r="S96" s="57"/>
      <c r="T96" s="58">
        <f>P96+T95</f>
        <v>2418267.7519</v>
      </c>
      <c r="U96" s="59"/>
      <c r="V96" s="59"/>
      <c r="W96" s="59"/>
      <c r="X96" s="60"/>
    </row>
    <row r="98" spans="4:7" ht="30" customHeight="1" x14ac:dyDescent="0.3">
      <c r="D98" s="2"/>
      <c r="E98" s="2"/>
      <c r="F98" s="2"/>
      <c r="G98" s="2"/>
    </row>
    <row r="99" spans="4:7" ht="30" customHeight="1" x14ac:dyDescent="0.3">
      <c r="D99" s="2"/>
    </row>
  </sheetData>
  <mergeCells count="50">
    <mergeCell ref="B95:C95"/>
    <mergeCell ref="A1:Y1"/>
    <mergeCell ref="Y3:Y4"/>
    <mergeCell ref="T95:X95"/>
    <mergeCell ref="P91:S91"/>
    <mergeCell ref="P92:S92"/>
    <mergeCell ref="P93:S93"/>
    <mergeCell ref="P94:S94"/>
    <mergeCell ref="P95:S95"/>
    <mergeCell ref="T91:X91"/>
    <mergeCell ref="T92:X92"/>
    <mergeCell ref="T93:X93"/>
    <mergeCell ref="T94:X94"/>
    <mergeCell ref="H94:K94"/>
    <mergeCell ref="H95:K95"/>
    <mergeCell ref="L91:O91"/>
    <mergeCell ref="L92:O92"/>
    <mergeCell ref="L93:O93"/>
    <mergeCell ref="L94:O94"/>
    <mergeCell ref="L95:O95"/>
    <mergeCell ref="D2:N2"/>
    <mergeCell ref="L90:O90"/>
    <mergeCell ref="L96:O96"/>
    <mergeCell ref="A3:A4"/>
    <mergeCell ref="B3:B4"/>
    <mergeCell ref="C3:C4"/>
    <mergeCell ref="T89:X89"/>
    <mergeCell ref="T90:X90"/>
    <mergeCell ref="T96:X96"/>
    <mergeCell ref="B89:C89"/>
    <mergeCell ref="B90:C90"/>
    <mergeCell ref="B96:C96"/>
    <mergeCell ref="D89:G89"/>
    <mergeCell ref="D90:G90"/>
    <mergeCell ref="D96:G96"/>
    <mergeCell ref="H89:K89"/>
    <mergeCell ref="H90:K90"/>
    <mergeCell ref="H96:K96"/>
    <mergeCell ref="P89:S89"/>
    <mergeCell ref="P90:S90"/>
    <mergeCell ref="P96:S96"/>
    <mergeCell ref="L89:O89"/>
    <mergeCell ref="D91:G91"/>
    <mergeCell ref="D92:G92"/>
    <mergeCell ref="D93:G93"/>
    <mergeCell ref="D94:G94"/>
    <mergeCell ref="D95:G95"/>
    <mergeCell ref="H91:K91"/>
    <mergeCell ref="H92:K92"/>
    <mergeCell ref="H93:K93"/>
  </mergeCells>
  <phoneticPr fontId="11" type="noConversion"/>
  <conditionalFormatting sqref="D5:W7">
    <cfRule type="cellIs" dxfId="12" priority="6" operator="greaterThan">
      <formula>0</formula>
    </cfRule>
  </conditionalFormatting>
  <conditionalFormatting sqref="D4:X4">
    <cfRule type="expression" dxfId="11" priority="154">
      <formula>D$4=period_selected</formula>
    </cfRule>
  </conditionalFormatting>
  <conditionalFormatting sqref="D5:X7">
    <cfRule type="cellIs" dxfId="10" priority="7" operator="greaterThan">
      <formula>0</formula>
    </cfRule>
  </conditionalFormatting>
  <conditionalFormatting sqref="D5:X87">
    <cfRule type="expression" dxfId="9" priority="8">
      <formula>PercentComplete</formula>
    </cfRule>
    <cfRule type="expression" dxfId="8" priority="9">
      <formula>PercentCompleteBeyond</formula>
    </cfRule>
    <cfRule type="expression" dxfId="7" priority="10">
      <formula>Real</formula>
    </cfRule>
    <cfRule type="expression" dxfId="6" priority="11">
      <formula>ActualBeyond</formula>
    </cfRule>
    <cfRule type="expression" dxfId="5" priority="12">
      <formula>Plan</formula>
    </cfRule>
    <cfRule type="expression" dxfId="4" priority="13">
      <formula>D$4=period_selected</formula>
    </cfRule>
    <cfRule type="expression" dxfId="3" priority="14">
      <formula>MOD(COLUMN(),2)</formula>
    </cfRule>
    <cfRule type="expression" dxfId="2" priority="15">
      <formula>MOD(COLUMN(),2)=0</formula>
    </cfRule>
  </conditionalFormatting>
  <conditionalFormatting sqref="D84:X84">
    <cfRule type="cellIs" dxfId="1" priority="1" operator="greaterThan">
      <formula>0</formula>
    </cfRule>
  </conditionalFormatting>
  <conditionalFormatting sqref="X6">
    <cfRule type="cellIs" dxfId="0" priority="5" operator="greaterThan">
      <formula>0</formula>
    </cfRule>
  </conditionalFormatting>
  <dataValidations xWindow="39" yWindow="325" count="5">
    <dataValidation allowBlank="1" showInputMessage="1" showErrorMessage="1" prompt="Los periodos se representan del 1 al 60, desde la celda H4 a la celda BO4 " sqref="D3 B89:B95 C90:C94"/>
    <dataValidation allowBlank="1" showInputMessage="1" showErrorMessage="1" prompt="Escriba la actividad en la columna B, a partir de la celda B5_x000a_" sqref="A3:A4"/>
    <dataValidation allowBlank="1" showInputMessage="1" showErrorMessage="1" prompt="Escriba el periodo de inicio del plan en la columna C, a partir de la celda C5." sqref="B3:B4"/>
    <dataValidation allowBlank="1" showInputMessage="1" showErrorMessage="1" prompt="Escriba el periodo de duración del plan en la columna D, a partir de la celda D5." sqref="C3:C4 Y3:Y4"/>
    <dataValidation allowBlank="1" showInputMessage="1" showErrorMessage="1" prompt="Título del proyecto. Escriba un nuevo título en esta celda. Resalte un periodo en H2. La leyenda del gráfico está en las celdas J2 a AI2." sqref="A1:A2"/>
  </dataValidations>
  <printOptions horizontalCentered="1" gridLines="1"/>
  <pageMargins left="0.43307086614173229" right="0.43307086614173229" top="0.51181102362204722" bottom="0.51181102362204722" header="0.31496062992125984" footer="0.31496062992125984"/>
  <pageSetup paperSize="9" scale="49" fitToHeight="0" orientation="landscape" r:id="rId1"/>
  <headerFooter differentFirst="1">
    <oddFooter>Page &amp;P of &amp;N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TM02887601</Templat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Planificador de proyectos</vt:lpstr>
      <vt:lpstr>Hoja1</vt:lpstr>
      <vt:lpstr>TitleRegion..BO60</vt:lpstr>
      <vt:lpstr>'Planificador de proyectos'!Títulos_a_imprimir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2021-12-27T22:07:09Z</dcterms:created>
  <dcterms:modified xsi:type="dcterms:W3CDTF">2025-06-09T12:40:30Z</dcterms:modified>
</cp:coreProperties>
</file>